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3"/>
  </bookViews>
  <sheets>
    <sheet name="tabela nr 1a" sheetId="1" r:id="rId1"/>
    <sheet name="tabela nr 1" sheetId="2" r:id="rId2"/>
    <sheet name="tabela nr 2" sheetId="3" r:id="rId3"/>
    <sheet name="roboczy" sheetId="4" r:id="rId4"/>
  </sheets>
  <definedNames>
    <definedName name="_xlnm._FilterDatabase" localSheetId="0" hidden="1">'tabela nr 1a'!$A$1:$S$16</definedName>
    <definedName name="_xlnm.Print_Titles" localSheetId="1">'tabela nr 1'!$A:$B,'tabela nr 1'!$1:$5</definedName>
    <definedName name="_xlnm.Print_Titles" localSheetId="0">'tabela nr 1a'!$A:$A</definedName>
    <definedName name="_xlnm.Print_Titles" localSheetId="2">'tabela nr 2'!$A:$F</definedName>
  </definedNames>
  <calcPr fullCalcOnLoad="1"/>
</workbook>
</file>

<file path=xl/sharedStrings.xml><?xml version="1.0" encoding="utf-8"?>
<sst xmlns="http://schemas.openxmlformats.org/spreadsheetml/2006/main" count="789" uniqueCount="364">
  <si>
    <t>L.p.</t>
  </si>
  <si>
    <t>KW</t>
  </si>
  <si>
    <t>gotówka</t>
  </si>
  <si>
    <t>Gmina Radków</t>
  </si>
  <si>
    <t>umowa sprzedaży</t>
  </si>
  <si>
    <t>lokal mieszkalny</t>
  </si>
  <si>
    <t>Ścinawka Średnia</t>
  </si>
  <si>
    <t>nieruchomość gruntowa niezabudowana</t>
  </si>
  <si>
    <t>Ratno Górne</t>
  </si>
  <si>
    <t>Wambierzyce</t>
  </si>
  <si>
    <t xml:space="preserve">Igras Piotr </t>
  </si>
  <si>
    <t>nieruchomość gruntowa zabudowana</t>
  </si>
  <si>
    <t>Starostwo Powiatowe</t>
  </si>
  <si>
    <t>z</t>
  </si>
  <si>
    <t>n</t>
  </si>
  <si>
    <t>246/2</t>
  </si>
  <si>
    <t>Ratno Górne 51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</si>
  <si>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</si>
  <si>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</si>
  <si>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</si>
  <si>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</si>
  <si>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</si>
  <si>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</si>
  <si>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</si>
  <si>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</si>
  <si>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</si>
  <si>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</si>
  <si>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 - nabycie</t>
  </si>
  <si>
    <t>u - unieważnienie</t>
  </si>
  <si>
    <t>11.</t>
  </si>
  <si>
    <t>12.</t>
  </si>
  <si>
    <t>13.</t>
  </si>
  <si>
    <t>14.</t>
  </si>
  <si>
    <t>VAT</t>
  </si>
  <si>
    <t>LEGENDA:</t>
  </si>
  <si>
    <t>zw - zwrot</t>
  </si>
  <si>
    <t>z - zbycie</t>
  </si>
  <si>
    <t>15.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</si>
  <si>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</si>
  <si>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</si>
  <si>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</si>
  <si>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</si>
  <si>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</si>
  <si>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</si>
  <si>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</si>
  <si>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</si>
  <si>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</si>
  <si>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DZIAŁKI</t>
  </si>
  <si>
    <t>NUMER</t>
  </si>
  <si>
    <t>akt notarialny</t>
  </si>
  <si>
    <t>449/2005</t>
  </si>
  <si>
    <t xml:space="preserve">lokal mieszkalny </t>
  </si>
  <si>
    <t>bezprzetargowo</t>
  </si>
  <si>
    <t>sprzedaż lokalu na rzecz głównego najemcy</t>
  </si>
  <si>
    <t>zw</t>
  </si>
  <si>
    <t>z tytułu sprzedaży lokalu mieszkalnego</t>
  </si>
  <si>
    <t>459/2005</t>
  </si>
  <si>
    <t>468/2005</t>
  </si>
  <si>
    <t>497/2,498/2</t>
  </si>
  <si>
    <t>475/2005</t>
  </si>
  <si>
    <t>Prosta 3/1</t>
  </si>
  <si>
    <t>Prosta 3/2</t>
  </si>
  <si>
    <t>482/2005</t>
  </si>
  <si>
    <t>Prosta 3/3</t>
  </si>
  <si>
    <t>AP.O. 32045-1/03/05/IO</t>
  </si>
  <si>
    <t>u</t>
  </si>
  <si>
    <t>nieruchomość gruntowa</t>
  </si>
  <si>
    <t>854/2005</t>
  </si>
  <si>
    <t>523/3</t>
  </si>
  <si>
    <t>Handlowa 7/1</t>
  </si>
  <si>
    <t>863/2005</t>
  </si>
  <si>
    <t>449/3</t>
  </si>
  <si>
    <t>Chrobrego 2/1</t>
  </si>
  <si>
    <t>GK.II.6013-5/1/2005</t>
  </si>
  <si>
    <t>Ścinawka Górna</t>
  </si>
  <si>
    <t>119/1</t>
  </si>
  <si>
    <t>Ścinawka Górna 98</t>
  </si>
  <si>
    <t>decyzja Storosty Kłodzkiego</t>
  </si>
  <si>
    <t>zwrot gruntu pod zabudowaniami</t>
  </si>
  <si>
    <t>w sprawie nieodpłatnego nadania własności gruntu pod zabudowaniami</t>
  </si>
  <si>
    <t>1386/2005</t>
  </si>
  <si>
    <t>lokal użytkowy</t>
  </si>
  <si>
    <t>712/11</t>
  </si>
  <si>
    <t>3 Maja 14</t>
  </si>
  <si>
    <t>przetarg ograniczony</t>
  </si>
  <si>
    <t>w sprawie przekazania nieodpłatnie Gminie na własność nieruchomości Skarbu Państwa</t>
  </si>
  <si>
    <t>268/1</t>
  </si>
  <si>
    <t>450/2</t>
  </si>
  <si>
    <t>Radków</t>
  </si>
  <si>
    <t>sprzedaż lokalu użytkowego na rzecz dzierżawcy</t>
  </si>
  <si>
    <t>decyzja Ministra Sraw Wewnetrznych i Administracji</t>
  </si>
  <si>
    <t>RR.V.7722.G.115-3/04</t>
  </si>
  <si>
    <t>decyzja Wojewody Dolnośląskiego</t>
  </si>
  <si>
    <t>brak</t>
  </si>
  <si>
    <t>komunalizacja dróg</t>
  </si>
  <si>
    <t>stwierdzenie nieważności decyzji Wojewody Wałbrzyskiego Nr G.K.VIII-8225/156k/91</t>
  </si>
  <si>
    <t>dezyzja</t>
  </si>
  <si>
    <t>decyzja</t>
  </si>
  <si>
    <t>w sprawie nieodpłatnego nadania na własność działki</t>
  </si>
  <si>
    <t>GK.II.6013-2/2/2005</t>
  </si>
  <si>
    <t>decyzja Starosty Kłodzkiego</t>
  </si>
  <si>
    <t>2118/2005</t>
  </si>
  <si>
    <t>2093/2005</t>
  </si>
  <si>
    <t>324/1</t>
  </si>
  <si>
    <t>Ogrodowa 1/4</t>
  </si>
  <si>
    <t>2104/2005</t>
  </si>
  <si>
    <t>Ogrodowa 1/1</t>
  </si>
  <si>
    <t>2111/2005</t>
  </si>
  <si>
    <t>567/3</t>
  </si>
  <si>
    <t>Piłsudkiego 8</t>
  </si>
  <si>
    <t>KOLEJNOŚĆ PODSTAW</t>
  </si>
  <si>
    <t>NAZWA</t>
  </si>
  <si>
    <t>PODSTAWA</t>
  </si>
  <si>
    <t>TYTUŁ</t>
  </si>
  <si>
    <t>DATA POWSTANIA</t>
  </si>
  <si>
    <t>PRZEDMIOT OBROTU</t>
  </si>
  <si>
    <t>JEDNOSTKA EWIDENCYJNA</t>
  </si>
  <si>
    <t>Radków - obszar wiejski</t>
  </si>
  <si>
    <t>Radków - miasto</t>
  </si>
  <si>
    <t>Radków 1</t>
  </si>
  <si>
    <t>4/6</t>
  </si>
  <si>
    <t>4/2</t>
  </si>
  <si>
    <t>OBRĘB</t>
  </si>
  <si>
    <t>BLIŻSZE OKREŚLENIE POŁOŻENIA</t>
  </si>
  <si>
    <t>RODZAJ</t>
  </si>
  <si>
    <t>BRUTTO</t>
  </si>
  <si>
    <t>FORMA SPŁATY</t>
  </si>
  <si>
    <t>BONIFIKATY</t>
  </si>
  <si>
    <t>WYSOKOŚĆ [%]</t>
  </si>
  <si>
    <t>PODSTAWA BONIFIKATY</t>
  </si>
  <si>
    <t>PRZYGOTOWANIA DOKUMENTACIJ</t>
  </si>
  <si>
    <t>ZBYWCA</t>
  </si>
  <si>
    <t>KUPUJĄCY</t>
  </si>
  <si>
    <t>2564/2005</t>
  </si>
  <si>
    <t>445/20</t>
  </si>
  <si>
    <t>Rynek 26</t>
  </si>
  <si>
    <t>Tarkowska Agnieszka</t>
  </si>
  <si>
    <t>2578/2005</t>
  </si>
  <si>
    <t>2571/2005</t>
  </si>
  <si>
    <t>Skarb Państwa</t>
  </si>
  <si>
    <t>2585/2005</t>
  </si>
  <si>
    <t>Polna</t>
  </si>
  <si>
    <t>przetarg nieograniczony</t>
  </si>
  <si>
    <t>sprzedaż nieruchomości gruntowej niezabudowanej</t>
  </si>
  <si>
    <t>RR.V.K.7722.G.115-1/05</t>
  </si>
  <si>
    <t>90/3, 90/10</t>
  </si>
  <si>
    <t>6003</t>
  </si>
  <si>
    <t>Grunwaldzka 59</t>
  </si>
  <si>
    <t>komunalizacja nieruchomości na wniosek</t>
  </si>
  <si>
    <t>zwrot działki dożywotniej</t>
  </si>
  <si>
    <t>I PÓŁROCZE</t>
  </si>
  <si>
    <t>PRZYCHÓD:</t>
  </si>
  <si>
    <t>Brandys Zdzisława</t>
  </si>
  <si>
    <t xml:space="preserve">Woźniak Bronisława </t>
  </si>
  <si>
    <t xml:space="preserve">Zieliński Franciszek Piotr </t>
  </si>
  <si>
    <t xml:space="preserve">Derwis Andrzej Zbigniew </t>
  </si>
  <si>
    <t xml:space="preserve">Orlik Janusz Zdzisław </t>
  </si>
  <si>
    <t xml:space="preserve">Wojnarski Miroław </t>
  </si>
  <si>
    <t xml:space="preserve">Wysoczańska Anna </t>
  </si>
  <si>
    <t xml:space="preserve">Palacz Halina </t>
  </si>
  <si>
    <t xml:space="preserve">Stocka Elżbieta </t>
  </si>
  <si>
    <t xml:space="preserve">Stocki Bogdan Adam </t>
  </si>
  <si>
    <t xml:space="preserve">Grabowy Stanisława </t>
  </si>
  <si>
    <t>Cierech Stanisław</t>
  </si>
  <si>
    <t>Ruprich Janina</t>
  </si>
  <si>
    <t>Mazurkiewicz Włodzimierz</t>
  </si>
  <si>
    <t xml:space="preserve">Bąk Maria </t>
  </si>
  <si>
    <t xml:space="preserve">Wnęk - Wielgus Barbara </t>
  </si>
  <si>
    <t xml:space="preserve">Bożek Mieczysław </t>
  </si>
  <si>
    <t xml:space="preserve">Żygadło Bolesław </t>
  </si>
  <si>
    <t xml:space="preserve">Żygadło Anna </t>
  </si>
  <si>
    <t xml:space="preserve">Bożek Jadwiga </t>
  </si>
  <si>
    <t xml:space="preserve">Wysoczański Bogdan Piotr </t>
  </si>
  <si>
    <t>POWIERZCHNIA                              UŻYTKOWA  ZBYTEGO LOKALU                        [m.kw.]</t>
  </si>
  <si>
    <t>POWIERZCHNIA NIERUCHOMOŚCI,            O KTÓRĄ ZMNIEJSZONY ZOSTAŁ                             ZASÓB MIENIA GMINNEGO                       [m.kw.]</t>
  </si>
  <si>
    <t>CENA ZBYCIA                                          [zł]</t>
  </si>
  <si>
    <t>CENA ZBYCIA NIERUCHOMOŚCI                       PRZED BONIFIKATĄ                                        [zł]</t>
  </si>
  <si>
    <t>OBLICZENIA  -  POWIERZCHNIA DZIAŁKI</t>
  </si>
  <si>
    <t>UDZIAŁ W SPRZEDAWANEJ NIERUCHOMOŚCI</t>
  </si>
  <si>
    <t>stwiedzenie nieważności decyzji Wojewody Wałbrzyskiego</t>
  </si>
  <si>
    <t>PRZYCHÓD OGÓŁEM [zł]:</t>
  </si>
  <si>
    <t>suma:</t>
  </si>
  <si>
    <t>PODSTAWA ZBYCIA/NABYCIA</t>
  </si>
  <si>
    <t>FORMA ZBYCIA/NABYCIA</t>
  </si>
  <si>
    <t>ZBYCIE</t>
  </si>
  <si>
    <t>POWIERZCHNIA NIERUCHOMOŚCI                                                                       [m.kw.]</t>
  </si>
  <si>
    <t>RODZAJ TRANSAKCJI</t>
  </si>
  <si>
    <t>WARTOŚĆ                 [zł]</t>
  </si>
  <si>
    <t>data zawarcia aktu notarialnego</t>
  </si>
  <si>
    <t>jednostka ewidencyjna</t>
  </si>
  <si>
    <t>Obręb</t>
  </si>
  <si>
    <t>nr                      działki</t>
  </si>
  <si>
    <t>powierzchnia  nieruchomości [m.kw]</t>
  </si>
  <si>
    <t>rodzaj umowy notarialnej</t>
  </si>
  <si>
    <t>Przedmiot sprzedaży</t>
  </si>
  <si>
    <t>Forma sprzedaży /  negocjacje</t>
  </si>
  <si>
    <t>Bonifikaty</t>
  </si>
  <si>
    <t>Forma spłaty</t>
  </si>
  <si>
    <t>cena                [zł]</t>
  </si>
  <si>
    <t xml:space="preserve">sprzedający </t>
  </si>
  <si>
    <t>kupujący</t>
  </si>
  <si>
    <t>bezprzetargowa</t>
  </si>
  <si>
    <t>bonifikata 95%</t>
  </si>
  <si>
    <t xml:space="preserve">Gmina Radków </t>
  </si>
  <si>
    <t>Suszyna</t>
  </si>
  <si>
    <t>nieruchomość rolna</t>
  </si>
  <si>
    <t>przetarg/negocjacje</t>
  </si>
  <si>
    <t>raty</t>
  </si>
  <si>
    <t>Miasto Radków</t>
  </si>
  <si>
    <t>1-Radków</t>
  </si>
  <si>
    <t>przetarg</t>
  </si>
  <si>
    <t>umowa przeniesienia własności</t>
  </si>
  <si>
    <t>1-Radkow</t>
  </si>
  <si>
    <t>4208/2004</t>
  </si>
  <si>
    <t>1 lipca 2004</t>
  </si>
  <si>
    <t>761/7</t>
  </si>
  <si>
    <t>Stępień Henryka</t>
  </si>
  <si>
    <t xml:space="preserve">Stępień Władysław </t>
  </si>
  <si>
    <t>4892/2004</t>
  </si>
  <si>
    <t>28 lipca 2004</t>
  </si>
  <si>
    <t>382/9</t>
  </si>
  <si>
    <t>warunkowa umowa sprzedaży</t>
  </si>
  <si>
    <t xml:space="preserve">Holak Stanisław </t>
  </si>
  <si>
    <t xml:space="preserve">Holak Maria </t>
  </si>
  <si>
    <t>5029/2004</t>
  </si>
  <si>
    <t>24 sierpnia 2004</t>
  </si>
  <si>
    <t>40/5</t>
  </si>
  <si>
    <t xml:space="preserve">Andrzejów Ryszard </t>
  </si>
  <si>
    <t xml:space="preserve">Andrzejów Leokadia </t>
  </si>
  <si>
    <t>5037/2004</t>
  </si>
  <si>
    <t xml:space="preserve"> Lis Stanisław</t>
  </si>
  <si>
    <t>5051/2004</t>
  </si>
  <si>
    <t xml:space="preserve">Słomczyńska Stanisława  </t>
  </si>
  <si>
    <t>5058/2004</t>
  </si>
  <si>
    <t>nieruchomośc zabudowana budynkiem mieszkalno-gospodarczym</t>
  </si>
  <si>
    <t>bezprzetargowa/negocjacje</t>
  </si>
  <si>
    <t>bonifikata 85%</t>
  </si>
  <si>
    <t xml:space="preserve">Jurek Teresa </t>
  </si>
  <si>
    <t>5255/2004</t>
  </si>
  <si>
    <t>27 sierpnia 2004</t>
  </si>
  <si>
    <t>81/4</t>
  </si>
  <si>
    <t>Kurek Jan</t>
  </si>
  <si>
    <t>Kurek Ewa</t>
  </si>
  <si>
    <t>5397/2004</t>
  </si>
  <si>
    <t>01września 2004</t>
  </si>
  <si>
    <t xml:space="preserve">Ścinawka Srednia </t>
  </si>
  <si>
    <t>732/1</t>
  </si>
  <si>
    <t>3-go Maja 8/4</t>
  </si>
  <si>
    <t>Pietrasz Eugenia</t>
  </si>
  <si>
    <t>Pietrasz Czesław</t>
  </si>
  <si>
    <t>5821/2004</t>
  </si>
  <si>
    <t>21 września 2004</t>
  </si>
  <si>
    <t>725/3</t>
  </si>
  <si>
    <t xml:space="preserve">Dziewirz Marek  </t>
  </si>
  <si>
    <t>6493/2004</t>
  </si>
  <si>
    <t>3 listopada 2004</t>
  </si>
  <si>
    <t>umowa przeniesienia prawa wlasności na rzecz posiadacza gruntu</t>
  </si>
  <si>
    <t>nieruchomość gruntowa zabudowana domkiem letniskowym</t>
  </si>
  <si>
    <t>Jan Chodorowski</t>
  </si>
  <si>
    <t>Janina Zofia Chodorowska</t>
  </si>
  <si>
    <t>7013/2004</t>
  </si>
  <si>
    <t>30 listopada 2004</t>
  </si>
  <si>
    <t>Wawro Leszek</t>
  </si>
  <si>
    <t>7006/2004</t>
  </si>
  <si>
    <t>641/2</t>
  </si>
  <si>
    <t>Konopnickiej 36/1</t>
  </si>
  <si>
    <t>Łowisz Maria</t>
  </si>
  <si>
    <t>Łowisz Kazimierz</t>
  </si>
  <si>
    <t>7594/2004</t>
  </si>
  <si>
    <t>29 grudnia 2004</t>
  </si>
  <si>
    <t>95/1</t>
  </si>
  <si>
    <t>Konopnicka 30/5</t>
  </si>
  <si>
    <t xml:space="preserve">Jadwiga Blon </t>
  </si>
  <si>
    <t>7604/2004</t>
  </si>
  <si>
    <t xml:space="preserve">Raszków </t>
  </si>
  <si>
    <t>70/7</t>
  </si>
  <si>
    <t>umowa przeniesienia prawa własności na rzecz posiadacza gruntu</t>
  </si>
  <si>
    <t xml:space="preserve">nieruchomość gruntowa zabudowana wiatą przystankową </t>
  </si>
  <si>
    <t>Dagmara Majerska</t>
  </si>
  <si>
    <t>UŻYTKI ROLNE</t>
  </si>
  <si>
    <t>GRUNTY LEŚNE ORAZ ZADRZEWIONE I ZAKRZEWIONE</t>
  </si>
  <si>
    <t>GRUNTY POD WODAMI</t>
  </si>
  <si>
    <t>Lp.</t>
  </si>
  <si>
    <t>Numer Jednostki                      Ewidencyjnej</t>
  </si>
  <si>
    <t>Nazwa Jednostki                                                              Ewidencyjnej</t>
  </si>
  <si>
    <t xml:space="preserve">Sady                                                                     </t>
  </si>
  <si>
    <t xml:space="preserve">Użytki rolne zabudowane                               </t>
  </si>
  <si>
    <t>Pastwiska trwałe</t>
  </si>
  <si>
    <t>Łąki trwałe</t>
  </si>
  <si>
    <t>Grunty orne</t>
  </si>
  <si>
    <t xml:space="preserve">Grunty pod stawami               </t>
  </si>
  <si>
    <t xml:space="preserve">Rowy                                                            </t>
  </si>
  <si>
    <t xml:space="preserve">Lasy                                                      </t>
  </si>
  <si>
    <t xml:space="preserve">Tereny zadrzewione                                      i zakrzewione </t>
  </si>
  <si>
    <t xml:space="preserve">Tereny przemysłowe                          </t>
  </si>
  <si>
    <t xml:space="preserve"> Inne tereny zabudowane                 </t>
  </si>
  <si>
    <t xml:space="preserve">Zurbanizowane tereny niezabudowane </t>
  </si>
  <si>
    <t xml:space="preserve">Drogi                                                   </t>
  </si>
  <si>
    <t xml:space="preserve">Tereny kolejowe                                             </t>
  </si>
  <si>
    <t xml:space="preserve">Inne tereny                               komunikacyjne </t>
  </si>
  <si>
    <t xml:space="preserve">Użytki ekologiczne                                   </t>
  </si>
  <si>
    <t xml:space="preserve">Nieużytki                                            </t>
  </si>
  <si>
    <t xml:space="preserve"> Grunty pod morskimi                                               wodami wew. </t>
  </si>
  <si>
    <t xml:space="preserve">Grunty pod wodami                                 pow. płynącymi </t>
  </si>
  <si>
    <t xml:space="preserve">Grunty pod wodami                                  pow. stojącymi </t>
  </si>
  <si>
    <t xml:space="preserve">Tereny różne                                        </t>
  </si>
  <si>
    <t xml:space="preserve">DANE EWIDENCYJNE </t>
  </si>
  <si>
    <t>4.1</t>
  </si>
  <si>
    <t>4.2</t>
  </si>
  <si>
    <t>4.3</t>
  </si>
  <si>
    <t>5.1</t>
  </si>
  <si>
    <t>5.2</t>
  </si>
  <si>
    <t>5.3</t>
  </si>
  <si>
    <t>5.4</t>
  </si>
  <si>
    <t>Numer grupy rejestrowej</t>
  </si>
  <si>
    <t>Numer podgrupy rejestrowej</t>
  </si>
  <si>
    <t xml:space="preserve">Ogólna powierzchnia                      </t>
  </si>
  <si>
    <t>020812_5</t>
  </si>
  <si>
    <t>Powierzchnia podgrupy                                           rejestrowej</t>
  </si>
  <si>
    <t xml:space="preserve">Powierzchnia                      </t>
  </si>
  <si>
    <t>Nr Repertorium</t>
  </si>
  <si>
    <t>powierzchnia użytkowa               lokalu [m. kw.]</t>
  </si>
  <si>
    <t>L.p</t>
  </si>
  <si>
    <t>NABYCIE</t>
  </si>
  <si>
    <t>Grunty wchodzace w skład gminnego zasobu nieruchomości z wyłączeniem gruntów przekazanych w trwały zarząd</t>
  </si>
  <si>
    <t>Grunty gmin i związków międzygminnych przekazanych w trwały zarząd gminnym jednostkom organizacyjnym</t>
  </si>
  <si>
    <t>Pozostałe grunty spośród gruntów zaliczanych do 4 grupy</t>
  </si>
  <si>
    <t xml:space="preserve">Grunty gmin i ich związków w użytkowaniu wieczystym osób fizycznych </t>
  </si>
  <si>
    <t xml:space="preserve">Grunty gmin i ich związków w użytkowaniu wieczystym gminnych osób prawnych </t>
  </si>
  <si>
    <t xml:space="preserve">Grunty gmin i ich związków w użytkowaniu wieczystym spółdzielni mieszkaniowych </t>
  </si>
  <si>
    <t>Grunty gmin i ich związków w użytkowaniu wieczystym pozostałych osób</t>
  </si>
  <si>
    <t>Legenda:</t>
  </si>
  <si>
    <t xml:space="preserve">Użytki kopalne                                      </t>
  </si>
  <si>
    <t xml:space="preserve">Tereny rekreacyjno                     wypoczynkowe </t>
  </si>
  <si>
    <t xml:space="preserve">Tereny                               mieszkaniowe </t>
  </si>
  <si>
    <t>Suma powierzchni poszczególnych użytków gruntowych</t>
  </si>
  <si>
    <t>(opis poszczególnych grup rejestrowych)</t>
  </si>
  <si>
    <t xml:space="preserve">Informacja o stanie mienia komunalnego </t>
  </si>
  <si>
    <t>Wyszczególnienie</t>
  </si>
  <si>
    <t>planowane zwiekszenie (+)                                                                                                              zmniejszenie (-)</t>
  </si>
  <si>
    <t>Sposób zagospodarowania</t>
  </si>
  <si>
    <t>W bezpośrednim                          zarządzie gminy</t>
  </si>
  <si>
    <t>W użyczeniu jedn.                        Budżetowej GZUP</t>
  </si>
  <si>
    <t>W użyczeniu jedn.                         Budżetowej OSiR</t>
  </si>
  <si>
    <t>Wieczyste              użytkowanie</t>
  </si>
  <si>
    <t>Inne formy (użyczenia)</t>
  </si>
  <si>
    <t>Grunty ogółem (ha) w tym:</t>
  </si>
  <si>
    <t>- działki budowlane</t>
  </si>
  <si>
    <t>- pozostałe</t>
  </si>
  <si>
    <t>Lasy (ha)</t>
  </si>
  <si>
    <t>Parki (ha)</t>
  </si>
  <si>
    <t>Budynki liczba ogółem w tym:</t>
  </si>
  <si>
    <t>- mieszkalne</t>
  </si>
  <si>
    <t>- obiekty szkolne</t>
  </si>
  <si>
    <t>- obiekty kulturalne</t>
  </si>
  <si>
    <t>- obiekty służby zdrowia</t>
  </si>
  <si>
    <t>- lokale mieszkalne</t>
  </si>
  <si>
    <t>- użytki rolne</t>
  </si>
  <si>
    <t>- tereny rekreacyjno - wypoczynkowe</t>
  </si>
  <si>
    <t xml:space="preserve">                           GRUNTY ZABUDOWANE I ZURBANIZOWANE</t>
  </si>
  <si>
    <t>- lokale użytkowe</t>
  </si>
  <si>
    <t>stan na</t>
  </si>
  <si>
    <t>30.06.2005r.</t>
  </si>
  <si>
    <t>01.07.2004r.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</si>
</sst>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0.0"/>
    <numFmt numFmtId="166" formatCode="0.00000"/>
    <numFmt numFmtId="167" formatCode="0.000000"/>
    <numFmt numFmtId="168" formatCode="0.0000"/>
    <numFmt numFmtId="169" formatCode="0.000"/>
    <numFmt numFmtId="170" formatCode="#,##0.0000"/>
    <numFmt numFmtId="171" formatCode="mmm/yyyy"/>
    <numFmt numFmtId="172" formatCode="[$-415]d\ mmmm\ yyyy"/>
    <numFmt numFmtId="173" formatCode="[$-415]d\ mmmm\ yyyy;@"/>
    <numFmt numFmtId="174" formatCode="#,##0.00\ &quot;zł&quot;"/>
    <numFmt numFmtId="175" formatCode="#,##0\ &quot;zł&quot;"/>
  </numFmts>
  <fonts count="22"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u val="single"/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8"/>
      <color indexed="10"/>
      <name val="Bookman Old Style"/>
      <family val="1"/>
    </font>
    <font>
      <sz val="8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i/>
      <sz val="11"/>
      <name val="Bookman Old Style"/>
      <family val="1"/>
    </font>
    <font>
      <i/>
      <sz val="9"/>
      <name val="Bookman Old Style"/>
      <family val="1"/>
    </font>
    <font>
      <sz val="8"/>
      <name val="Tahoma"/>
      <family val="2"/>
    </font>
    <font>
      <sz val="7.5"/>
      <name val="Bookman Old Style"/>
      <family val="1"/>
    </font>
    <font>
      <sz val="7"/>
      <name val="Bookman Old Style"/>
      <family val="1"/>
    </font>
    <font>
      <sz val="7"/>
      <name val="Arial"/>
      <family val="0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0" fillId="0" borderId="2" xfId="0" applyNumberFormat="1" applyFont="1" applyFill="1" applyBorder="1" applyAlignment="1">
      <alignment horizontal="center" vertical="center" textRotation="90" wrapText="1"/>
    </xf>
    <xf numFmtId="10" fontId="10" fillId="0" borderId="2" xfId="0" applyNumberFormat="1" applyFont="1" applyFill="1" applyBorder="1" applyAlignment="1">
      <alignment horizontal="center" vertical="center" textRotation="90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textRotation="90" wrapText="1"/>
    </xf>
    <xf numFmtId="10" fontId="10" fillId="0" borderId="3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/>
    </xf>
    <xf numFmtId="17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" fontId="11" fillId="0" borderId="3" xfId="0" applyNumberFormat="1" applyFont="1" applyFill="1" applyBorder="1" applyAlignment="1">
      <alignment horizontal="right"/>
    </xf>
    <xf numFmtId="10" fontId="11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9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173" fontId="5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173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17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right"/>
    </xf>
    <xf numFmtId="10" fontId="11" fillId="0" borderId="6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9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9" fontId="4" fillId="0" borderId="1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4" fontId="16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/>
    </xf>
    <xf numFmtId="4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3" fontId="9" fillId="0" borderId="13" xfId="0" applyNumberFormat="1" applyFont="1" applyFill="1" applyBorder="1" applyAlignment="1">
      <alignment horizontal="center" vertical="center" textRotation="90" wrapText="1"/>
    </xf>
    <xf numFmtId="3" fontId="9" fillId="0" borderId="3" xfId="0" applyNumberFormat="1" applyFont="1" applyFill="1" applyBorder="1" applyAlignment="1">
      <alignment horizontal="center" vertical="center" textRotation="90" wrapText="1"/>
    </xf>
    <xf numFmtId="3" fontId="9" fillId="0" borderId="0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Border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8" fillId="2" borderId="9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4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>
      <alignment horizontal="right"/>
    </xf>
    <xf numFmtId="1" fontId="8" fillId="2" borderId="14" xfId="0" applyNumberFormat="1" applyFont="1" applyFill="1" applyBorder="1" applyAlignment="1">
      <alignment horizontal="right"/>
    </xf>
    <xf numFmtId="1" fontId="8" fillId="2" borderId="10" xfId="0" applyNumberFormat="1" applyFont="1" applyFill="1" applyBorder="1" applyAlignment="1">
      <alignment horizontal="right"/>
    </xf>
    <xf numFmtId="49" fontId="8" fillId="2" borderId="13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9" fontId="8" fillId="2" borderId="3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right" vertical="center"/>
    </xf>
    <xf numFmtId="49" fontId="8" fillId="2" borderId="15" xfId="0" applyNumberFormat="1" applyFont="1" applyFill="1" applyBorder="1" applyAlignment="1">
      <alignment horizontal="right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right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 quotePrefix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textRotation="90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textRotation="90"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textRotation="90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textRotation="90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3" fontId="9" fillId="2" borderId="1" xfId="0" applyNumberFormat="1" applyFont="1" applyFill="1" applyBorder="1" applyAlignment="1">
      <alignment horizontal="center" vertical="center" textRotation="90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textRotation="90"/>
    </xf>
    <xf numFmtId="49" fontId="5" fillId="2" borderId="1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3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textRotation="90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textRotation="90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D1">
      <selection activeCell="H7" sqref="H7"/>
    </sheetView>
  </sheetViews>
  <sheetFormatPr defaultColWidth="9.140625" defaultRowHeight="12.75"/>
  <cols>
    <col min="1" max="1" width="4.7109375" style="135" customWidth="1"/>
    <col min="2" max="2" width="10.57421875" style="135" bestFit="1" customWidth="1"/>
    <col min="3" max="3" width="16.140625" style="135" customWidth="1"/>
    <col min="4" max="4" width="13.57421875" style="135" bestFit="1" customWidth="1"/>
    <col min="5" max="5" width="14.421875" style="135" bestFit="1" customWidth="1"/>
    <col min="6" max="6" width="8.28125" style="135" customWidth="1"/>
    <col min="7" max="7" width="5.57421875" style="135" customWidth="1"/>
    <col min="8" max="8" width="8.140625" style="135" customWidth="1"/>
    <col min="9" max="9" width="9.140625" style="135" customWidth="1"/>
    <col min="10" max="10" width="49.140625" style="135" bestFit="1" customWidth="1"/>
    <col min="11" max="11" width="48.7109375" style="135" bestFit="1" customWidth="1"/>
    <col min="12" max="12" width="14.28125" style="135" bestFit="1" customWidth="1"/>
    <col min="13" max="13" width="19.7109375" style="135" customWidth="1"/>
    <col min="14" max="14" width="13.7109375" style="135" customWidth="1"/>
    <col min="15" max="15" width="12.421875" style="135" customWidth="1"/>
    <col min="16" max="16" width="14.421875" style="135" customWidth="1"/>
    <col min="17" max="17" width="14.28125" style="135" bestFit="1" customWidth="1"/>
    <col min="18" max="18" width="19.57421875" style="135" bestFit="1" customWidth="1"/>
    <col min="19" max="19" width="20.140625" style="135" bestFit="1" customWidth="1"/>
    <col min="20" max="16384" width="9.140625" style="135" customWidth="1"/>
  </cols>
  <sheetData>
    <row r="1" spans="1:19" s="175" customFormat="1" ht="123" customHeight="1">
      <c r="A1" s="157" t="s">
        <v>0</v>
      </c>
      <c r="B1" s="174" t="s">
        <v>320</v>
      </c>
      <c r="C1" s="157" t="s">
        <v>188</v>
      </c>
      <c r="D1" s="157" t="s">
        <v>189</v>
      </c>
      <c r="E1" s="157" t="s">
        <v>190</v>
      </c>
      <c r="F1" s="157" t="s">
        <v>191</v>
      </c>
      <c r="G1" s="157" t="s">
        <v>1</v>
      </c>
      <c r="H1" s="174" t="s">
        <v>192</v>
      </c>
      <c r="I1" s="174" t="s">
        <v>321</v>
      </c>
      <c r="J1" s="157" t="s">
        <v>193</v>
      </c>
      <c r="K1" s="157" t="s">
        <v>194</v>
      </c>
      <c r="L1" s="157"/>
      <c r="M1" s="157" t="s">
        <v>195</v>
      </c>
      <c r="N1" s="157" t="s">
        <v>196</v>
      </c>
      <c r="O1" s="174" t="s">
        <v>197</v>
      </c>
      <c r="P1" s="157" t="s">
        <v>198</v>
      </c>
      <c r="Q1" s="157" t="s">
        <v>199</v>
      </c>
      <c r="R1" s="157" t="s">
        <v>200</v>
      </c>
      <c r="S1" s="157" t="s">
        <v>200</v>
      </c>
    </row>
    <row r="2" spans="1:19" ht="13.5">
      <c r="A2" s="136" t="s">
        <v>17</v>
      </c>
      <c r="B2" s="138" t="s">
        <v>213</v>
      </c>
      <c r="C2" s="138" t="s">
        <v>214</v>
      </c>
      <c r="D2" s="139" t="s">
        <v>208</v>
      </c>
      <c r="E2" s="139" t="s">
        <v>212</v>
      </c>
      <c r="F2" s="140" t="s">
        <v>215</v>
      </c>
      <c r="G2" s="138">
        <v>18842</v>
      </c>
      <c r="H2" s="140">
        <v>575</v>
      </c>
      <c r="I2" s="140"/>
      <c r="J2" s="141" t="s">
        <v>211</v>
      </c>
      <c r="K2" s="138" t="s">
        <v>7</v>
      </c>
      <c r="L2" s="138"/>
      <c r="M2" s="136" t="s">
        <v>201</v>
      </c>
      <c r="N2" s="138"/>
      <c r="O2" s="138" t="s">
        <v>2</v>
      </c>
      <c r="P2" s="142">
        <v>4500</v>
      </c>
      <c r="Q2" s="139" t="s">
        <v>203</v>
      </c>
      <c r="R2" s="143" t="s">
        <v>216</v>
      </c>
      <c r="S2" s="141" t="s">
        <v>217</v>
      </c>
    </row>
    <row r="3" spans="1:19" ht="13.5">
      <c r="A3" s="136" t="s">
        <v>18</v>
      </c>
      <c r="B3" s="138" t="s">
        <v>218</v>
      </c>
      <c r="C3" s="138" t="s">
        <v>219</v>
      </c>
      <c r="D3" s="139" t="s">
        <v>208</v>
      </c>
      <c r="E3" s="139" t="s">
        <v>209</v>
      </c>
      <c r="F3" s="140" t="s">
        <v>220</v>
      </c>
      <c r="G3" s="138">
        <v>13627</v>
      </c>
      <c r="H3" s="140">
        <v>614</v>
      </c>
      <c r="I3" s="140"/>
      <c r="J3" s="141" t="s">
        <v>221</v>
      </c>
      <c r="K3" s="138" t="s">
        <v>7</v>
      </c>
      <c r="L3" s="138"/>
      <c r="M3" s="138" t="s">
        <v>201</v>
      </c>
      <c r="N3" s="138"/>
      <c r="O3" s="138" t="s">
        <v>2</v>
      </c>
      <c r="P3" s="142">
        <v>2000</v>
      </c>
      <c r="Q3" s="138" t="s">
        <v>3</v>
      </c>
      <c r="R3" s="143" t="s">
        <v>222</v>
      </c>
      <c r="S3" s="141" t="s">
        <v>223</v>
      </c>
    </row>
    <row r="4" spans="1:19" ht="13.5">
      <c r="A4" s="136" t="s">
        <v>19</v>
      </c>
      <c r="B4" s="139" t="s">
        <v>224</v>
      </c>
      <c r="C4" s="139" t="s">
        <v>225</v>
      </c>
      <c r="D4" s="139" t="s">
        <v>208</v>
      </c>
      <c r="E4" s="139" t="s">
        <v>209</v>
      </c>
      <c r="F4" s="144" t="s">
        <v>226</v>
      </c>
      <c r="G4" s="139">
        <v>19341</v>
      </c>
      <c r="H4" s="144">
        <v>3449</v>
      </c>
      <c r="I4" s="144"/>
      <c r="J4" s="141" t="s">
        <v>4</v>
      </c>
      <c r="K4" s="139" t="s">
        <v>205</v>
      </c>
      <c r="L4" s="139"/>
      <c r="M4" s="139" t="s">
        <v>210</v>
      </c>
      <c r="N4" s="139"/>
      <c r="O4" s="139" t="s">
        <v>2</v>
      </c>
      <c r="P4" s="145">
        <v>6100</v>
      </c>
      <c r="Q4" s="139" t="s">
        <v>3</v>
      </c>
      <c r="R4" s="141" t="s">
        <v>227</v>
      </c>
      <c r="S4" s="141" t="s">
        <v>228</v>
      </c>
    </row>
    <row r="5" spans="1:19" ht="13.5">
      <c r="A5" s="136" t="s">
        <v>20</v>
      </c>
      <c r="B5" s="139" t="s">
        <v>229</v>
      </c>
      <c r="C5" s="139" t="s">
        <v>225</v>
      </c>
      <c r="D5" s="139" t="s">
        <v>3</v>
      </c>
      <c r="E5" s="139" t="s">
        <v>6</v>
      </c>
      <c r="F5" s="144">
        <v>1093</v>
      </c>
      <c r="G5" s="139">
        <v>19331</v>
      </c>
      <c r="H5" s="144">
        <v>2395</v>
      </c>
      <c r="I5" s="144"/>
      <c r="J5" s="141" t="s">
        <v>4</v>
      </c>
      <c r="K5" s="139" t="s">
        <v>205</v>
      </c>
      <c r="L5" s="139"/>
      <c r="M5" s="139" t="s">
        <v>210</v>
      </c>
      <c r="N5" s="139"/>
      <c r="O5" s="139" t="s">
        <v>2</v>
      </c>
      <c r="P5" s="145">
        <v>3600</v>
      </c>
      <c r="Q5" s="139" t="s">
        <v>3</v>
      </c>
      <c r="R5" s="141" t="s">
        <v>230</v>
      </c>
      <c r="S5" s="141"/>
    </row>
    <row r="6" spans="1:19" ht="13.5">
      <c r="A6" s="136" t="s">
        <v>21</v>
      </c>
      <c r="B6" s="139" t="s">
        <v>231</v>
      </c>
      <c r="C6" s="139" t="s">
        <v>225</v>
      </c>
      <c r="D6" s="139" t="s">
        <v>3</v>
      </c>
      <c r="E6" s="139" t="s">
        <v>8</v>
      </c>
      <c r="F6" s="144">
        <v>285</v>
      </c>
      <c r="G6" s="139">
        <v>16849</v>
      </c>
      <c r="H6" s="144">
        <v>4200</v>
      </c>
      <c r="I6" s="144"/>
      <c r="J6" s="141" t="s">
        <v>211</v>
      </c>
      <c r="K6" s="139" t="s">
        <v>7</v>
      </c>
      <c r="L6" s="139"/>
      <c r="M6" s="139" t="s">
        <v>210</v>
      </c>
      <c r="N6" s="139"/>
      <c r="O6" s="139" t="s">
        <v>2</v>
      </c>
      <c r="P6" s="145">
        <v>5200</v>
      </c>
      <c r="Q6" s="139" t="s">
        <v>3</v>
      </c>
      <c r="R6" s="141" t="s">
        <v>232</v>
      </c>
      <c r="S6" s="141"/>
    </row>
    <row r="7" spans="1:19" ht="13.5">
      <c r="A7" s="136" t="s">
        <v>22</v>
      </c>
      <c r="B7" s="139" t="s">
        <v>233</v>
      </c>
      <c r="C7" s="139" t="s">
        <v>225</v>
      </c>
      <c r="D7" s="139" t="s">
        <v>3</v>
      </c>
      <c r="E7" s="139" t="s">
        <v>6</v>
      </c>
      <c r="F7" s="144">
        <v>430</v>
      </c>
      <c r="G7" s="139">
        <v>4582</v>
      </c>
      <c r="H7" s="144">
        <v>3200</v>
      </c>
      <c r="I7" s="144"/>
      <c r="J7" s="141" t="s">
        <v>4</v>
      </c>
      <c r="K7" s="139" t="s">
        <v>234</v>
      </c>
      <c r="L7" s="139"/>
      <c r="M7" s="139" t="s">
        <v>235</v>
      </c>
      <c r="N7" s="139" t="s">
        <v>236</v>
      </c>
      <c r="O7" s="139" t="s">
        <v>2</v>
      </c>
      <c r="P7" s="145">
        <v>895.5</v>
      </c>
      <c r="Q7" s="139" t="s">
        <v>3</v>
      </c>
      <c r="R7" s="141" t="s">
        <v>237</v>
      </c>
      <c r="S7" s="141"/>
    </row>
    <row r="8" spans="1:19" ht="13.5">
      <c r="A8" s="136" t="s">
        <v>23</v>
      </c>
      <c r="B8" s="139" t="s">
        <v>238</v>
      </c>
      <c r="C8" s="139" t="s">
        <v>239</v>
      </c>
      <c r="D8" s="139" t="s">
        <v>3</v>
      </c>
      <c r="E8" s="139" t="s">
        <v>204</v>
      </c>
      <c r="F8" s="144" t="s">
        <v>240</v>
      </c>
      <c r="G8" s="139">
        <v>18755</v>
      </c>
      <c r="H8" s="144">
        <v>20839</v>
      </c>
      <c r="I8" s="144"/>
      <c r="J8" s="141" t="s">
        <v>211</v>
      </c>
      <c r="K8" s="139" t="s">
        <v>205</v>
      </c>
      <c r="L8" s="139"/>
      <c r="M8" s="139" t="s">
        <v>206</v>
      </c>
      <c r="N8" s="139"/>
      <c r="O8" s="139" t="s">
        <v>2</v>
      </c>
      <c r="P8" s="145">
        <v>30000</v>
      </c>
      <c r="Q8" s="139" t="s">
        <v>3</v>
      </c>
      <c r="R8" s="141" t="s">
        <v>241</v>
      </c>
      <c r="S8" s="141" t="s">
        <v>242</v>
      </c>
    </row>
    <row r="9" spans="1:19" ht="13.5">
      <c r="A9" s="136" t="s">
        <v>24</v>
      </c>
      <c r="B9" s="139" t="s">
        <v>243</v>
      </c>
      <c r="C9" s="139" t="s">
        <v>244</v>
      </c>
      <c r="D9" s="139" t="s">
        <v>3</v>
      </c>
      <c r="E9" s="139" t="s">
        <v>245</v>
      </c>
      <c r="F9" s="144" t="s">
        <v>246</v>
      </c>
      <c r="G9" s="139">
        <v>13570</v>
      </c>
      <c r="H9" s="144">
        <v>527</v>
      </c>
      <c r="I9" s="144">
        <v>126.87</v>
      </c>
      <c r="J9" s="141" t="s">
        <v>4</v>
      </c>
      <c r="K9" s="139" t="s">
        <v>5</v>
      </c>
      <c r="L9" s="139" t="s">
        <v>247</v>
      </c>
      <c r="M9" s="139" t="s">
        <v>201</v>
      </c>
      <c r="N9" s="139" t="s">
        <v>202</v>
      </c>
      <c r="O9" s="139" t="s">
        <v>2</v>
      </c>
      <c r="P9" s="145">
        <v>5444</v>
      </c>
      <c r="Q9" s="139" t="s">
        <v>3</v>
      </c>
      <c r="R9" s="141" t="s">
        <v>248</v>
      </c>
      <c r="S9" s="141" t="s">
        <v>249</v>
      </c>
    </row>
    <row r="10" spans="1:19" ht="13.5">
      <c r="A10" s="136" t="s">
        <v>25</v>
      </c>
      <c r="B10" s="139" t="s">
        <v>250</v>
      </c>
      <c r="C10" s="139" t="s">
        <v>251</v>
      </c>
      <c r="D10" s="136" t="s">
        <v>208</v>
      </c>
      <c r="E10" s="136" t="s">
        <v>209</v>
      </c>
      <c r="F10" s="144" t="s">
        <v>252</v>
      </c>
      <c r="G10" s="139">
        <v>18830</v>
      </c>
      <c r="H10" s="144">
        <v>1884</v>
      </c>
      <c r="I10" s="144"/>
      <c r="J10" s="141" t="s">
        <v>4</v>
      </c>
      <c r="K10" s="139" t="s">
        <v>7</v>
      </c>
      <c r="L10" s="139"/>
      <c r="M10" s="139" t="s">
        <v>206</v>
      </c>
      <c r="N10" s="139"/>
      <c r="O10" s="139" t="s">
        <v>207</v>
      </c>
      <c r="P10" s="145">
        <v>7000</v>
      </c>
      <c r="Q10" s="139" t="s">
        <v>3</v>
      </c>
      <c r="R10" s="141" t="s">
        <v>253</v>
      </c>
      <c r="S10" s="141"/>
    </row>
    <row r="11" spans="1:19" ht="13.5">
      <c r="A11" s="136" t="s">
        <v>26</v>
      </c>
      <c r="B11" s="136" t="s">
        <v>254</v>
      </c>
      <c r="C11" s="136" t="s">
        <v>255</v>
      </c>
      <c r="D11" s="136" t="s">
        <v>208</v>
      </c>
      <c r="E11" s="136" t="s">
        <v>209</v>
      </c>
      <c r="F11" s="144">
        <v>932</v>
      </c>
      <c r="G11" s="139">
        <v>19336</v>
      </c>
      <c r="H11" s="136">
        <v>290</v>
      </c>
      <c r="I11" s="136"/>
      <c r="J11" s="136" t="s">
        <v>256</v>
      </c>
      <c r="K11" s="136" t="s">
        <v>257</v>
      </c>
      <c r="L11" s="136"/>
      <c r="M11" s="136" t="s">
        <v>201</v>
      </c>
      <c r="N11" s="136"/>
      <c r="O11" s="136" t="s">
        <v>207</v>
      </c>
      <c r="P11" s="146">
        <v>14017.8</v>
      </c>
      <c r="Q11" s="139" t="s">
        <v>3</v>
      </c>
      <c r="R11" s="136" t="s">
        <v>258</v>
      </c>
      <c r="S11" s="141" t="s">
        <v>259</v>
      </c>
    </row>
    <row r="12" spans="1:19" ht="13.5">
      <c r="A12" s="136" t="s">
        <v>29</v>
      </c>
      <c r="B12" s="137" t="s">
        <v>254</v>
      </c>
      <c r="C12" s="137" t="s">
        <v>255</v>
      </c>
      <c r="D12" s="137" t="s">
        <v>208</v>
      </c>
      <c r="E12" s="137" t="s">
        <v>209</v>
      </c>
      <c r="F12" s="140">
        <v>934</v>
      </c>
      <c r="G12" s="138">
        <v>19337</v>
      </c>
      <c r="H12" s="137">
        <v>304</v>
      </c>
      <c r="I12" s="137"/>
      <c r="J12" s="137" t="s">
        <v>256</v>
      </c>
      <c r="K12" s="137" t="s">
        <v>257</v>
      </c>
      <c r="L12" s="137"/>
      <c r="M12" s="137" t="s">
        <v>201</v>
      </c>
      <c r="N12" s="137"/>
      <c r="O12" s="137" t="s">
        <v>207</v>
      </c>
      <c r="P12" s="147">
        <v>14701</v>
      </c>
      <c r="Q12" s="138" t="s">
        <v>3</v>
      </c>
      <c r="R12" s="137" t="s">
        <v>258</v>
      </c>
      <c r="S12" s="141" t="s">
        <v>259</v>
      </c>
    </row>
    <row r="13" spans="1:19" ht="13.5">
      <c r="A13" s="136" t="s">
        <v>30</v>
      </c>
      <c r="B13" s="137" t="s">
        <v>260</v>
      </c>
      <c r="C13" s="137" t="s">
        <v>261</v>
      </c>
      <c r="D13" s="137" t="s">
        <v>3</v>
      </c>
      <c r="E13" s="137" t="s">
        <v>8</v>
      </c>
      <c r="F13" s="140" t="s">
        <v>15</v>
      </c>
      <c r="G13" s="138">
        <v>17827</v>
      </c>
      <c r="H13" s="137">
        <v>773</v>
      </c>
      <c r="I13" s="148">
        <v>38.1</v>
      </c>
      <c r="J13" s="141" t="s">
        <v>4</v>
      </c>
      <c r="K13" s="139" t="s">
        <v>5</v>
      </c>
      <c r="L13" s="137" t="s">
        <v>16</v>
      </c>
      <c r="M13" s="137" t="s">
        <v>201</v>
      </c>
      <c r="N13" s="137" t="s">
        <v>236</v>
      </c>
      <c r="O13" s="137" t="s">
        <v>2</v>
      </c>
      <c r="P13" s="147">
        <v>1708.2</v>
      </c>
      <c r="Q13" s="149" t="s">
        <v>203</v>
      </c>
      <c r="R13" s="137" t="s">
        <v>262</v>
      </c>
      <c r="S13" s="141"/>
    </row>
    <row r="14" spans="1:19" ht="13.5">
      <c r="A14" s="136" t="s">
        <v>31</v>
      </c>
      <c r="B14" s="137" t="s">
        <v>263</v>
      </c>
      <c r="C14" s="137" t="s">
        <v>261</v>
      </c>
      <c r="D14" s="137" t="s">
        <v>3</v>
      </c>
      <c r="E14" s="149" t="s">
        <v>6</v>
      </c>
      <c r="F14" s="140" t="s">
        <v>264</v>
      </c>
      <c r="G14" s="138">
        <v>9494</v>
      </c>
      <c r="H14" s="137">
        <v>396</v>
      </c>
      <c r="I14" s="148">
        <v>77.4</v>
      </c>
      <c r="J14" s="141" t="s">
        <v>4</v>
      </c>
      <c r="K14" s="139" t="s">
        <v>5</v>
      </c>
      <c r="L14" s="137" t="s">
        <v>265</v>
      </c>
      <c r="M14" s="137" t="s">
        <v>201</v>
      </c>
      <c r="N14" s="137" t="s">
        <v>236</v>
      </c>
      <c r="O14" s="137" t="s">
        <v>2</v>
      </c>
      <c r="P14" s="147">
        <v>3936</v>
      </c>
      <c r="Q14" s="149" t="s">
        <v>203</v>
      </c>
      <c r="R14" s="137" t="s">
        <v>266</v>
      </c>
      <c r="S14" s="141" t="s">
        <v>267</v>
      </c>
    </row>
    <row r="15" spans="1:19" ht="13.5">
      <c r="A15" s="136" t="s">
        <v>32</v>
      </c>
      <c r="B15" s="149" t="s">
        <v>268</v>
      </c>
      <c r="C15" s="149" t="s">
        <v>269</v>
      </c>
      <c r="D15" s="149" t="s">
        <v>3</v>
      </c>
      <c r="E15" s="149" t="s">
        <v>6</v>
      </c>
      <c r="F15" s="150" t="s">
        <v>270</v>
      </c>
      <c r="G15" s="151">
        <v>14771</v>
      </c>
      <c r="H15" s="149">
        <v>839</v>
      </c>
      <c r="I15" s="152">
        <v>72.5</v>
      </c>
      <c r="J15" s="141" t="s">
        <v>4</v>
      </c>
      <c r="K15" s="139" t="s">
        <v>5</v>
      </c>
      <c r="L15" s="149" t="s">
        <v>271</v>
      </c>
      <c r="M15" s="149" t="s">
        <v>201</v>
      </c>
      <c r="N15" s="149" t="s">
        <v>236</v>
      </c>
      <c r="O15" s="149" t="s">
        <v>2</v>
      </c>
      <c r="P15" s="153">
        <v>4407</v>
      </c>
      <c r="Q15" s="149" t="s">
        <v>203</v>
      </c>
      <c r="R15" s="149" t="s">
        <v>272</v>
      </c>
      <c r="S15" s="154"/>
    </row>
    <row r="16" spans="1:19" ht="13.5">
      <c r="A16" s="136" t="s">
        <v>37</v>
      </c>
      <c r="B16" s="149" t="s">
        <v>273</v>
      </c>
      <c r="C16" s="149" t="s">
        <v>269</v>
      </c>
      <c r="D16" s="149" t="s">
        <v>3</v>
      </c>
      <c r="E16" s="149" t="s">
        <v>274</v>
      </c>
      <c r="F16" s="150" t="s">
        <v>275</v>
      </c>
      <c r="G16" s="151">
        <v>9088</v>
      </c>
      <c r="H16" s="149">
        <v>817</v>
      </c>
      <c r="I16" s="149"/>
      <c r="J16" s="149" t="s">
        <v>276</v>
      </c>
      <c r="K16" s="149" t="s">
        <v>277</v>
      </c>
      <c r="L16" s="149"/>
      <c r="M16" s="149"/>
      <c r="N16" s="149"/>
      <c r="O16" s="149"/>
      <c r="P16" s="153">
        <v>1110</v>
      </c>
      <c r="Q16" s="149" t="s">
        <v>278</v>
      </c>
      <c r="R16" s="149" t="s">
        <v>3</v>
      </c>
      <c r="S16" s="154"/>
    </row>
    <row r="17" ht="12.75">
      <c r="P17" s="176"/>
    </row>
  </sheetData>
  <autoFilter ref="A1:S16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  <headerFooter alignWithMargins="0">
    <oddHeader xml:space="preserve">&amp;L&amp;"Bookman Old Style,Normalny"Tabela nr 1a.&amp;"Bookman Old Style,Kursywa" Dane o zmianach w stanie mienia komunalnego w zakresie posiadania prawa własności </oddHeader>
    <oddFooter>&amp;C&amp;"Bookman Old Style,Normalny"Referat Geodezji i Gospodarki Nieruchomościami, sporządziła: Sylwia Wójtowicz, Radków, dn. 30.06.2005r.&amp;R&amp;"Bookman Old Style,Kursywa"&amp;9&amp;P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2"/>
  <sheetViews>
    <sheetView workbookViewId="0" topLeftCell="P7">
      <selection activeCell="AA30" sqref="AA30"/>
    </sheetView>
  </sheetViews>
  <sheetFormatPr defaultColWidth="9.140625" defaultRowHeight="12.75"/>
  <cols>
    <col min="1" max="1" width="4.28125" style="1" customWidth="1"/>
    <col min="2" max="2" width="4.421875" style="4" customWidth="1"/>
    <col min="3" max="3" width="44.421875" style="3" bestFit="1" customWidth="1"/>
    <col min="4" max="4" width="72.7109375" style="1" customWidth="1"/>
    <col min="5" max="5" width="21.8515625" style="4" customWidth="1"/>
    <col min="6" max="6" width="14.8515625" style="2" bestFit="1" customWidth="1"/>
    <col min="7" max="7" width="3.00390625" style="2" bestFit="1" customWidth="1"/>
    <col min="8" max="8" width="42.421875" style="1" bestFit="1" customWidth="1"/>
    <col min="9" max="9" width="20.421875" style="1" bestFit="1" customWidth="1"/>
    <col min="10" max="10" width="15.57421875" style="1" bestFit="1" customWidth="1"/>
    <col min="11" max="11" width="11.57421875" style="4" bestFit="1" customWidth="1"/>
    <col min="12" max="12" width="6.00390625" style="1" bestFit="1" customWidth="1"/>
    <col min="13" max="13" width="16.8515625" style="1" bestFit="1" customWidth="1"/>
    <col min="14" max="14" width="20.140625" style="3" bestFit="1" customWidth="1"/>
    <col min="15" max="15" width="66.7109375" style="2" bestFit="1" customWidth="1"/>
    <col min="16" max="16" width="13.8515625" style="101" bestFit="1" customWidth="1"/>
    <col min="17" max="17" width="7.28125" style="14" hidden="1" customWidth="1"/>
    <col min="18" max="18" width="8.140625" style="15" hidden="1" customWidth="1"/>
    <col min="19" max="19" width="8.28125" style="12" customWidth="1"/>
    <col min="20" max="20" width="12.57421875" style="12" customWidth="1"/>
    <col min="21" max="21" width="12.7109375" style="5" customWidth="1"/>
    <col min="22" max="22" width="4.421875" style="13" customWidth="1"/>
    <col min="23" max="23" width="18.7109375" style="10" customWidth="1"/>
    <col min="24" max="24" width="7.421875" style="2" customWidth="1"/>
    <col min="25" max="25" width="12.00390625" style="13" customWidth="1"/>
    <col min="26" max="26" width="32.8515625" style="2" customWidth="1"/>
    <col min="27" max="27" width="12.00390625" style="101" customWidth="1"/>
    <col min="28" max="28" width="16.8515625" style="11" customWidth="1"/>
    <col min="29" max="29" width="19.140625" style="7" customWidth="1"/>
    <col min="30" max="30" width="22.8515625" style="7" bestFit="1" customWidth="1"/>
    <col min="31" max="31" width="22.7109375" style="7" customWidth="1"/>
    <col min="32" max="32" width="16.28125" style="77" customWidth="1"/>
    <col min="33" max="16384" width="9.140625" style="16" customWidth="1"/>
  </cols>
  <sheetData>
    <row r="1" spans="1:30" s="23" customFormat="1" ht="12.75">
      <c r="A1" s="133"/>
      <c r="B1" s="133"/>
      <c r="C1" s="133"/>
      <c r="D1" s="133"/>
      <c r="E1" s="133"/>
      <c r="F1" s="25"/>
      <c r="G1" s="25"/>
      <c r="H1" s="24"/>
      <c r="K1" s="24"/>
      <c r="N1" s="25"/>
      <c r="O1" s="24"/>
      <c r="P1" s="26"/>
      <c r="Q1" s="27"/>
      <c r="R1" s="27"/>
      <c r="U1" s="27"/>
      <c r="V1" s="132"/>
      <c r="W1" s="25"/>
      <c r="X1" s="25"/>
      <c r="Y1" s="25"/>
      <c r="Z1" s="28"/>
      <c r="AB1" s="29"/>
      <c r="AC1" s="29"/>
      <c r="AD1" s="8"/>
    </row>
    <row r="3" spans="1:31" ht="13.5" customHeight="1">
      <c r="A3" s="269" t="s">
        <v>322</v>
      </c>
      <c r="B3" s="270" t="s">
        <v>110</v>
      </c>
      <c r="C3" s="269" t="s">
        <v>112</v>
      </c>
      <c r="D3" s="269"/>
      <c r="E3" s="269"/>
      <c r="F3" s="271"/>
      <c r="G3" s="99"/>
      <c r="H3" s="106"/>
      <c r="I3" s="119"/>
      <c r="J3" s="100"/>
      <c r="K3" s="120"/>
      <c r="L3" s="119"/>
      <c r="M3" s="100"/>
      <c r="N3" s="121"/>
      <c r="O3" s="115"/>
      <c r="P3" s="275" t="s">
        <v>184</v>
      </c>
      <c r="Q3" s="276"/>
      <c r="R3" s="276"/>
      <c r="S3" s="276"/>
      <c r="T3" s="276"/>
      <c r="U3" s="276"/>
      <c r="V3" s="276"/>
      <c r="W3" s="277"/>
      <c r="X3" s="276"/>
      <c r="Y3" s="276"/>
      <c r="Z3" s="276"/>
      <c r="AA3" s="278" t="s">
        <v>323</v>
      </c>
      <c r="AB3" s="279"/>
      <c r="AC3" s="269" t="s">
        <v>131</v>
      </c>
      <c r="AD3" s="269" t="s">
        <v>132</v>
      </c>
      <c r="AE3" s="269" t="s">
        <v>132</v>
      </c>
    </row>
    <row r="4" spans="1:31" s="17" customFormat="1" ht="129" customHeight="1">
      <c r="A4" s="269"/>
      <c r="B4" s="270"/>
      <c r="C4" s="269"/>
      <c r="D4" s="269"/>
      <c r="E4" s="269"/>
      <c r="F4" s="271"/>
      <c r="G4" s="122" t="s">
        <v>186</v>
      </c>
      <c r="H4" s="39" t="s">
        <v>115</v>
      </c>
      <c r="I4" s="123" t="s">
        <v>116</v>
      </c>
      <c r="J4" s="124" t="s">
        <v>122</v>
      </c>
      <c r="K4" s="284" t="s">
        <v>48</v>
      </c>
      <c r="L4" s="283"/>
      <c r="M4" s="124" t="s">
        <v>123</v>
      </c>
      <c r="N4" s="282" t="s">
        <v>183</v>
      </c>
      <c r="O4" s="283"/>
      <c r="P4" s="289" t="s">
        <v>174</v>
      </c>
      <c r="Q4" s="30" t="s">
        <v>177</v>
      </c>
      <c r="R4" s="31" t="s">
        <v>178</v>
      </c>
      <c r="S4" s="267" t="s">
        <v>173</v>
      </c>
      <c r="T4" s="267" t="s">
        <v>176</v>
      </c>
      <c r="U4" s="287" t="s">
        <v>175</v>
      </c>
      <c r="V4" s="266"/>
      <c r="W4" s="32"/>
      <c r="X4" s="285" t="s">
        <v>126</v>
      </c>
      <c r="Y4" s="271" t="s">
        <v>127</v>
      </c>
      <c r="Z4" s="288"/>
      <c r="AA4" s="280" t="s">
        <v>185</v>
      </c>
      <c r="AB4" s="291" t="s">
        <v>187</v>
      </c>
      <c r="AC4" s="269"/>
      <c r="AD4" s="269"/>
      <c r="AE4" s="269"/>
    </row>
    <row r="5" spans="1:31" s="18" customFormat="1" ht="48.75" customHeight="1">
      <c r="A5" s="269"/>
      <c r="B5" s="270"/>
      <c r="C5" s="125" t="s">
        <v>111</v>
      </c>
      <c r="D5" s="34" t="s">
        <v>113</v>
      </c>
      <c r="E5" s="34" t="s">
        <v>48</v>
      </c>
      <c r="F5" s="126" t="s">
        <v>114</v>
      </c>
      <c r="G5" s="33"/>
      <c r="H5" s="34"/>
      <c r="I5" s="127"/>
      <c r="J5" s="33"/>
      <c r="K5" s="127" t="s">
        <v>47</v>
      </c>
      <c r="L5" s="128" t="s">
        <v>1</v>
      </c>
      <c r="M5" s="33"/>
      <c r="N5" s="127" t="s">
        <v>124</v>
      </c>
      <c r="O5" s="33" t="s">
        <v>182</v>
      </c>
      <c r="P5" s="290"/>
      <c r="Q5" s="35"/>
      <c r="R5" s="36"/>
      <c r="S5" s="268"/>
      <c r="T5" s="268"/>
      <c r="U5" s="37" t="s">
        <v>125</v>
      </c>
      <c r="V5" s="130" t="s">
        <v>33</v>
      </c>
      <c r="W5" s="131" t="s">
        <v>130</v>
      </c>
      <c r="X5" s="286"/>
      <c r="Y5" s="38" t="s">
        <v>128</v>
      </c>
      <c r="Z5" s="34" t="s">
        <v>129</v>
      </c>
      <c r="AA5" s="281"/>
      <c r="AB5" s="292"/>
      <c r="AC5" s="269"/>
      <c r="AD5" s="269"/>
      <c r="AE5" s="269"/>
    </row>
    <row r="6" spans="1:31" s="8" customFormat="1" ht="12.75">
      <c r="A6" s="40" t="s">
        <v>17</v>
      </c>
      <c r="B6" s="41">
        <v>1</v>
      </c>
      <c r="C6" s="42" t="s">
        <v>49</v>
      </c>
      <c r="D6" s="43" t="s">
        <v>4</v>
      </c>
      <c r="E6" s="41" t="s">
        <v>50</v>
      </c>
      <c r="F6" s="44">
        <v>38377</v>
      </c>
      <c r="G6" s="45" t="s">
        <v>13</v>
      </c>
      <c r="H6" s="46" t="s">
        <v>51</v>
      </c>
      <c r="I6" s="46" t="s">
        <v>117</v>
      </c>
      <c r="J6" s="46" t="s">
        <v>8</v>
      </c>
      <c r="K6" s="41" t="s">
        <v>15</v>
      </c>
      <c r="L6" s="108">
        <v>17827</v>
      </c>
      <c r="M6" s="43" t="s">
        <v>16</v>
      </c>
      <c r="N6" s="118" t="s">
        <v>52</v>
      </c>
      <c r="O6" s="40" t="s">
        <v>53</v>
      </c>
      <c r="P6" s="102">
        <f>Q6*R6</f>
        <v>61.84</v>
      </c>
      <c r="Q6" s="47">
        <v>773</v>
      </c>
      <c r="R6" s="48">
        <v>0.08</v>
      </c>
      <c r="S6" s="49">
        <v>42.2</v>
      </c>
      <c r="T6" s="49">
        <v>24570</v>
      </c>
      <c r="U6" s="49">
        <f aca="true" t="shared" si="0" ref="U6:U13">T6*(100%-Y6)</f>
        <v>3685.5000000000005</v>
      </c>
      <c r="V6" s="50" t="s">
        <v>54</v>
      </c>
      <c r="W6" s="52">
        <v>843.54</v>
      </c>
      <c r="X6" s="46" t="s">
        <v>2</v>
      </c>
      <c r="Y6" s="50">
        <v>0.85</v>
      </c>
      <c r="Z6" s="46" t="s">
        <v>55</v>
      </c>
      <c r="AA6" s="129"/>
      <c r="AB6" s="51"/>
      <c r="AC6" s="53" t="s">
        <v>3</v>
      </c>
      <c r="AD6" s="54" t="s">
        <v>152</v>
      </c>
      <c r="AE6" s="55"/>
    </row>
    <row r="7" spans="1:31" s="8" customFormat="1" ht="12.75">
      <c r="A7" s="57" t="s">
        <v>18</v>
      </c>
      <c r="B7" s="59">
        <v>2</v>
      </c>
      <c r="C7" s="42" t="s">
        <v>49</v>
      </c>
      <c r="D7" s="43" t="s">
        <v>4</v>
      </c>
      <c r="E7" s="59" t="s">
        <v>56</v>
      </c>
      <c r="F7" s="60">
        <v>38377</v>
      </c>
      <c r="G7" s="22" t="s">
        <v>13</v>
      </c>
      <c r="H7" s="46" t="s">
        <v>51</v>
      </c>
      <c r="I7" s="46" t="s">
        <v>117</v>
      </c>
      <c r="J7" s="46" t="s">
        <v>8</v>
      </c>
      <c r="K7" s="41" t="s">
        <v>15</v>
      </c>
      <c r="L7" s="40">
        <v>17827</v>
      </c>
      <c r="M7" s="43" t="s">
        <v>16</v>
      </c>
      <c r="N7" s="42" t="s">
        <v>52</v>
      </c>
      <c r="O7" s="40" t="s">
        <v>53</v>
      </c>
      <c r="P7" s="102">
        <f aca="true" t="shared" si="1" ref="P7:P29">Q7*R7</f>
        <v>108.22000000000001</v>
      </c>
      <c r="Q7" s="61">
        <v>773</v>
      </c>
      <c r="R7" s="48">
        <v>0.14</v>
      </c>
      <c r="S7" s="62">
        <v>61.2</v>
      </c>
      <c r="T7" s="49">
        <v>27770</v>
      </c>
      <c r="U7" s="49">
        <f t="shared" si="0"/>
        <v>4165.500000000001</v>
      </c>
      <c r="V7" s="63" t="s">
        <v>54</v>
      </c>
      <c r="W7" s="65">
        <v>843.54</v>
      </c>
      <c r="X7" s="46" t="s">
        <v>2</v>
      </c>
      <c r="Y7" s="50">
        <v>0.85</v>
      </c>
      <c r="Z7" s="46" t="s">
        <v>55</v>
      </c>
      <c r="AA7" s="103"/>
      <c r="AB7" s="64"/>
      <c r="AC7" s="53" t="s">
        <v>3</v>
      </c>
      <c r="AD7" s="66" t="s">
        <v>153</v>
      </c>
      <c r="AE7" s="56"/>
    </row>
    <row r="8" spans="1:31" s="8" customFormat="1" ht="12.75">
      <c r="A8" s="57" t="s">
        <v>19</v>
      </c>
      <c r="B8" s="59">
        <v>3</v>
      </c>
      <c r="C8" s="42" t="s">
        <v>49</v>
      </c>
      <c r="D8" s="43" t="s">
        <v>4</v>
      </c>
      <c r="E8" s="59" t="s">
        <v>57</v>
      </c>
      <c r="F8" s="60">
        <v>38377</v>
      </c>
      <c r="G8" s="22" t="s">
        <v>13</v>
      </c>
      <c r="H8" s="46" t="s">
        <v>51</v>
      </c>
      <c r="I8" s="46" t="s">
        <v>118</v>
      </c>
      <c r="J8" s="67" t="s">
        <v>119</v>
      </c>
      <c r="K8" s="59" t="s">
        <v>58</v>
      </c>
      <c r="L8" s="57">
        <v>12802</v>
      </c>
      <c r="M8" s="68" t="s">
        <v>60</v>
      </c>
      <c r="N8" s="42" t="s">
        <v>52</v>
      </c>
      <c r="O8" s="40" t="s">
        <v>53</v>
      </c>
      <c r="P8" s="102">
        <f t="shared" si="1"/>
        <v>166.1976</v>
      </c>
      <c r="Q8" s="61">
        <v>492</v>
      </c>
      <c r="R8" s="48">
        <v>0.3378</v>
      </c>
      <c r="S8" s="62">
        <v>40.4</v>
      </c>
      <c r="T8" s="49">
        <v>21990</v>
      </c>
      <c r="U8" s="49">
        <f t="shared" si="0"/>
        <v>3298.5000000000005</v>
      </c>
      <c r="V8" s="63" t="s">
        <v>54</v>
      </c>
      <c r="W8" s="65">
        <v>1094</v>
      </c>
      <c r="X8" s="46" t="s">
        <v>2</v>
      </c>
      <c r="Y8" s="50">
        <v>0.85</v>
      </c>
      <c r="Z8" s="46" t="s">
        <v>55</v>
      </c>
      <c r="AA8" s="103"/>
      <c r="AB8" s="64"/>
      <c r="AC8" s="53" t="s">
        <v>3</v>
      </c>
      <c r="AD8" s="66" t="s">
        <v>154</v>
      </c>
      <c r="AE8" s="56"/>
    </row>
    <row r="9" spans="1:31" s="8" customFormat="1" ht="12.75">
      <c r="A9" s="57" t="s">
        <v>20</v>
      </c>
      <c r="B9" s="59">
        <v>4</v>
      </c>
      <c r="C9" s="42" t="s">
        <v>49</v>
      </c>
      <c r="D9" s="43" t="s">
        <v>4</v>
      </c>
      <c r="E9" s="59" t="s">
        <v>59</v>
      </c>
      <c r="F9" s="60">
        <v>38377</v>
      </c>
      <c r="G9" s="22" t="s">
        <v>13</v>
      </c>
      <c r="H9" s="46" t="s">
        <v>51</v>
      </c>
      <c r="I9" s="46" t="s">
        <v>118</v>
      </c>
      <c r="J9" s="67" t="s">
        <v>119</v>
      </c>
      <c r="K9" s="59" t="s">
        <v>58</v>
      </c>
      <c r="L9" s="57">
        <v>12802</v>
      </c>
      <c r="M9" s="68" t="s">
        <v>61</v>
      </c>
      <c r="N9" s="42" t="s">
        <v>52</v>
      </c>
      <c r="O9" s="40" t="s">
        <v>53</v>
      </c>
      <c r="P9" s="102">
        <f t="shared" si="1"/>
        <v>205.41</v>
      </c>
      <c r="Q9" s="61">
        <v>492</v>
      </c>
      <c r="R9" s="48">
        <v>0.4175</v>
      </c>
      <c r="S9" s="62">
        <v>45.3</v>
      </c>
      <c r="T9" s="49">
        <v>24130</v>
      </c>
      <c r="U9" s="49">
        <f t="shared" si="0"/>
        <v>3619.5000000000005</v>
      </c>
      <c r="V9" s="63" t="s">
        <v>54</v>
      </c>
      <c r="W9" s="65">
        <v>1094</v>
      </c>
      <c r="X9" s="46" t="s">
        <v>2</v>
      </c>
      <c r="Y9" s="50">
        <v>0.85</v>
      </c>
      <c r="Z9" s="46" t="s">
        <v>55</v>
      </c>
      <c r="AA9" s="103"/>
      <c r="AB9" s="64"/>
      <c r="AC9" s="53" t="s">
        <v>3</v>
      </c>
      <c r="AD9" s="66" t="s">
        <v>156</v>
      </c>
      <c r="AE9" s="56"/>
    </row>
    <row r="10" spans="1:31" s="8" customFormat="1" ht="12.75">
      <c r="A10" s="57" t="s">
        <v>21</v>
      </c>
      <c r="B10" s="59">
        <v>5</v>
      </c>
      <c r="C10" s="42" t="s">
        <v>49</v>
      </c>
      <c r="D10" s="43" t="s">
        <v>4</v>
      </c>
      <c r="E10" s="59" t="s">
        <v>62</v>
      </c>
      <c r="F10" s="60">
        <v>38377</v>
      </c>
      <c r="G10" s="22" t="s">
        <v>13</v>
      </c>
      <c r="H10" s="46" t="s">
        <v>51</v>
      </c>
      <c r="I10" s="46" t="s">
        <v>118</v>
      </c>
      <c r="J10" s="67" t="s">
        <v>119</v>
      </c>
      <c r="K10" s="59" t="s">
        <v>58</v>
      </c>
      <c r="L10" s="57">
        <v>12802</v>
      </c>
      <c r="M10" s="68" t="s">
        <v>63</v>
      </c>
      <c r="N10" s="42" t="s">
        <v>52</v>
      </c>
      <c r="O10" s="40" t="s">
        <v>53</v>
      </c>
      <c r="P10" s="102">
        <f t="shared" si="1"/>
        <v>120.3924</v>
      </c>
      <c r="Q10" s="61">
        <v>492</v>
      </c>
      <c r="R10" s="48">
        <v>0.2447</v>
      </c>
      <c r="S10" s="62">
        <v>32.7</v>
      </c>
      <c r="T10" s="49">
        <v>16470</v>
      </c>
      <c r="U10" s="49">
        <f t="shared" si="0"/>
        <v>2470.5000000000005</v>
      </c>
      <c r="V10" s="63" t="s">
        <v>54</v>
      </c>
      <c r="W10" s="65">
        <v>1094</v>
      </c>
      <c r="X10" s="46" t="s">
        <v>2</v>
      </c>
      <c r="Y10" s="50">
        <v>0.85</v>
      </c>
      <c r="Z10" s="46" t="s">
        <v>55</v>
      </c>
      <c r="AA10" s="103"/>
      <c r="AB10" s="64"/>
      <c r="AC10" s="53" t="s">
        <v>3</v>
      </c>
      <c r="AD10" s="66" t="s">
        <v>155</v>
      </c>
      <c r="AE10" s="56"/>
    </row>
    <row r="11" spans="1:31" s="78" customFormat="1" ht="12.75">
      <c r="A11" s="57" t="s">
        <v>22</v>
      </c>
      <c r="B11" s="69">
        <v>6</v>
      </c>
      <c r="C11" s="68" t="s">
        <v>90</v>
      </c>
      <c r="D11" s="70" t="s">
        <v>95</v>
      </c>
      <c r="E11" s="69" t="s">
        <v>64</v>
      </c>
      <c r="F11" s="71">
        <v>38379</v>
      </c>
      <c r="G11" s="56" t="s">
        <v>65</v>
      </c>
      <c r="H11" s="66" t="s">
        <v>66</v>
      </c>
      <c r="I11" s="46" t="s">
        <v>117</v>
      </c>
      <c r="J11" s="66" t="s">
        <v>6</v>
      </c>
      <c r="K11" s="69">
        <v>937</v>
      </c>
      <c r="L11" s="72"/>
      <c r="M11" s="70" t="s">
        <v>6</v>
      </c>
      <c r="N11" s="73" t="s">
        <v>96</v>
      </c>
      <c r="O11" s="72" t="s">
        <v>179</v>
      </c>
      <c r="P11" s="102">
        <f t="shared" si="1"/>
        <v>1100</v>
      </c>
      <c r="Q11" s="61">
        <v>1100</v>
      </c>
      <c r="R11" s="48">
        <v>1</v>
      </c>
      <c r="S11" s="74"/>
      <c r="T11" s="49"/>
      <c r="U11" s="49">
        <f t="shared" si="0"/>
        <v>0</v>
      </c>
      <c r="V11" s="75"/>
      <c r="W11" s="105"/>
      <c r="X11" s="66"/>
      <c r="Y11" s="75"/>
      <c r="Z11" s="66"/>
      <c r="AA11" s="103"/>
      <c r="AB11" s="76"/>
      <c r="AC11" s="70"/>
      <c r="AD11" s="66"/>
      <c r="AE11" s="56"/>
    </row>
    <row r="12" spans="1:31" ht="12.75">
      <c r="A12" s="57" t="s">
        <v>23</v>
      </c>
      <c r="B12" s="59">
        <v>7</v>
      </c>
      <c r="C12" s="42" t="s">
        <v>49</v>
      </c>
      <c r="D12" s="43" t="s">
        <v>4</v>
      </c>
      <c r="E12" s="59" t="s">
        <v>67</v>
      </c>
      <c r="F12" s="60">
        <v>38398</v>
      </c>
      <c r="G12" s="22" t="s">
        <v>13</v>
      </c>
      <c r="H12" s="46" t="s">
        <v>51</v>
      </c>
      <c r="I12" s="46" t="s">
        <v>118</v>
      </c>
      <c r="J12" s="67" t="s">
        <v>119</v>
      </c>
      <c r="K12" s="59" t="s">
        <v>68</v>
      </c>
      <c r="L12" s="57">
        <v>18626</v>
      </c>
      <c r="M12" s="68" t="s">
        <v>69</v>
      </c>
      <c r="N12" s="42" t="s">
        <v>52</v>
      </c>
      <c r="O12" s="40" t="s">
        <v>53</v>
      </c>
      <c r="P12" s="102">
        <f t="shared" si="1"/>
        <v>21.15</v>
      </c>
      <c r="Q12" s="61">
        <v>141</v>
      </c>
      <c r="R12" s="48">
        <v>0.15</v>
      </c>
      <c r="S12" s="62">
        <v>41.8</v>
      </c>
      <c r="T12" s="49">
        <v>19840</v>
      </c>
      <c r="U12" s="49">
        <f t="shared" si="0"/>
        <v>2976.0000000000005</v>
      </c>
      <c r="V12" s="63" t="s">
        <v>54</v>
      </c>
      <c r="W12" s="65">
        <v>911.38</v>
      </c>
      <c r="X12" s="46" t="s">
        <v>2</v>
      </c>
      <c r="Y12" s="50">
        <v>0.85</v>
      </c>
      <c r="Z12" s="46" t="s">
        <v>55</v>
      </c>
      <c r="AA12" s="103"/>
      <c r="AB12" s="64"/>
      <c r="AC12" s="53" t="s">
        <v>3</v>
      </c>
      <c r="AD12" s="66" t="s">
        <v>157</v>
      </c>
      <c r="AE12" s="80"/>
    </row>
    <row r="13" spans="1:31" ht="12.75">
      <c r="A13" s="57" t="s">
        <v>24</v>
      </c>
      <c r="B13" s="59">
        <v>8</v>
      </c>
      <c r="C13" s="42" t="s">
        <v>49</v>
      </c>
      <c r="D13" s="43" t="s">
        <v>4</v>
      </c>
      <c r="E13" s="59" t="s">
        <v>70</v>
      </c>
      <c r="F13" s="60">
        <v>38398</v>
      </c>
      <c r="G13" s="22" t="s">
        <v>13</v>
      </c>
      <c r="H13" s="46" t="s">
        <v>51</v>
      </c>
      <c r="I13" s="46" t="s">
        <v>118</v>
      </c>
      <c r="J13" s="67" t="s">
        <v>119</v>
      </c>
      <c r="K13" s="59" t="s">
        <v>71</v>
      </c>
      <c r="L13" s="57">
        <v>8975</v>
      </c>
      <c r="M13" s="68" t="s">
        <v>72</v>
      </c>
      <c r="N13" s="42" t="s">
        <v>52</v>
      </c>
      <c r="O13" s="40" t="s">
        <v>53</v>
      </c>
      <c r="P13" s="102">
        <f t="shared" si="1"/>
        <v>30.299999999999997</v>
      </c>
      <c r="Q13" s="61">
        <v>202</v>
      </c>
      <c r="R13" s="48">
        <v>0.15</v>
      </c>
      <c r="S13" s="62">
        <v>48.4</v>
      </c>
      <c r="T13" s="49">
        <v>22690</v>
      </c>
      <c r="U13" s="49">
        <f t="shared" si="0"/>
        <v>3403.5000000000005</v>
      </c>
      <c r="V13" s="63" t="s">
        <v>54</v>
      </c>
      <c r="W13" s="65">
        <v>786.76</v>
      </c>
      <c r="X13" s="46" t="s">
        <v>2</v>
      </c>
      <c r="Y13" s="50">
        <v>0.85</v>
      </c>
      <c r="Z13" s="46" t="s">
        <v>55</v>
      </c>
      <c r="AA13" s="103"/>
      <c r="AB13" s="64"/>
      <c r="AC13" s="53" t="s">
        <v>3</v>
      </c>
      <c r="AD13" s="80" t="s">
        <v>158</v>
      </c>
      <c r="AE13" s="80" t="s">
        <v>172</v>
      </c>
    </row>
    <row r="14" spans="1:31" ht="12.75">
      <c r="A14" s="57" t="s">
        <v>25</v>
      </c>
      <c r="B14" s="59">
        <v>9</v>
      </c>
      <c r="C14" s="81" t="s">
        <v>77</v>
      </c>
      <c r="D14" s="68" t="s">
        <v>79</v>
      </c>
      <c r="E14" s="59" t="s">
        <v>73</v>
      </c>
      <c r="F14" s="60">
        <v>38412</v>
      </c>
      <c r="G14" s="22" t="s">
        <v>54</v>
      </c>
      <c r="H14" s="46" t="s">
        <v>66</v>
      </c>
      <c r="I14" s="46" t="s">
        <v>117</v>
      </c>
      <c r="J14" s="67" t="s">
        <v>74</v>
      </c>
      <c r="K14" s="59" t="s">
        <v>75</v>
      </c>
      <c r="L14" s="57">
        <v>584</v>
      </c>
      <c r="M14" s="68" t="s">
        <v>76</v>
      </c>
      <c r="N14" s="82" t="s">
        <v>97</v>
      </c>
      <c r="O14" s="57" t="s">
        <v>78</v>
      </c>
      <c r="P14" s="102">
        <f t="shared" si="1"/>
        <v>1100</v>
      </c>
      <c r="Q14" s="61">
        <v>1100</v>
      </c>
      <c r="R14" s="48">
        <v>1</v>
      </c>
      <c r="S14" s="62"/>
      <c r="T14" s="49">
        <f>IF(Y14=85%,U14*1/(100%-Y14),IF(Y14=98%,U14*1/(100%-Y14),U14))</f>
        <v>0</v>
      </c>
      <c r="U14" s="62"/>
      <c r="V14" s="63"/>
      <c r="W14" s="65"/>
      <c r="X14" s="67"/>
      <c r="Y14" s="63"/>
      <c r="Z14" s="22"/>
      <c r="AA14" s="103"/>
      <c r="AB14" s="64"/>
      <c r="AC14" s="70" t="s">
        <v>12</v>
      </c>
      <c r="AD14" s="80" t="s">
        <v>159</v>
      </c>
      <c r="AE14" s="80"/>
    </row>
    <row r="15" spans="1:31" ht="12.75">
      <c r="A15" s="57" t="s">
        <v>26</v>
      </c>
      <c r="B15" s="59">
        <v>10</v>
      </c>
      <c r="C15" s="42" t="s">
        <v>49</v>
      </c>
      <c r="D15" s="43" t="s">
        <v>4</v>
      </c>
      <c r="E15" s="59" t="s">
        <v>80</v>
      </c>
      <c r="F15" s="60">
        <v>38426</v>
      </c>
      <c r="G15" s="22" t="s">
        <v>13</v>
      </c>
      <c r="H15" s="67" t="s">
        <v>81</v>
      </c>
      <c r="I15" s="46" t="s">
        <v>117</v>
      </c>
      <c r="J15" s="67" t="s">
        <v>6</v>
      </c>
      <c r="K15" s="59" t="s">
        <v>82</v>
      </c>
      <c r="L15" s="57">
        <v>17440</v>
      </c>
      <c r="M15" s="68" t="s">
        <v>83</v>
      </c>
      <c r="N15" s="82" t="s">
        <v>84</v>
      </c>
      <c r="O15" s="57" t="s">
        <v>89</v>
      </c>
      <c r="P15" s="102">
        <f t="shared" si="1"/>
        <v>521</v>
      </c>
      <c r="Q15" s="61">
        <v>521</v>
      </c>
      <c r="R15" s="48">
        <v>1</v>
      </c>
      <c r="S15" s="62">
        <v>70.1</v>
      </c>
      <c r="T15" s="49">
        <v>30600</v>
      </c>
      <c r="U15" s="49">
        <v>30600</v>
      </c>
      <c r="V15" s="50" t="s">
        <v>54</v>
      </c>
      <c r="W15" s="52">
        <v>852.51</v>
      </c>
      <c r="X15" s="46" t="s">
        <v>2</v>
      </c>
      <c r="Y15" s="50"/>
      <c r="Z15" s="45"/>
      <c r="AA15" s="103"/>
      <c r="AB15" s="51"/>
      <c r="AC15" s="53" t="s">
        <v>3</v>
      </c>
      <c r="AD15" s="83" t="s">
        <v>161</v>
      </c>
      <c r="AE15" s="83" t="s">
        <v>160</v>
      </c>
    </row>
    <row r="16" spans="1:31" ht="12.75">
      <c r="A16" s="57" t="s">
        <v>29</v>
      </c>
      <c r="B16" s="59">
        <v>11</v>
      </c>
      <c r="C16" s="82" t="s">
        <v>92</v>
      </c>
      <c r="D16" s="68" t="s">
        <v>85</v>
      </c>
      <c r="E16" s="59" t="s">
        <v>91</v>
      </c>
      <c r="F16" s="60">
        <v>38405</v>
      </c>
      <c r="G16" s="22" t="s">
        <v>14</v>
      </c>
      <c r="H16" s="67" t="s">
        <v>66</v>
      </c>
      <c r="I16" s="79" t="s">
        <v>118</v>
      </c>
      <c r="J16" s="67" t="s">
        <v>119</v>
      </c>
      <c r="K16" s="59" t="s">
        <v>86</v>
      </c>
      <c r="L16" s="57" t="s">
        <v>93</v>
      </c>
      <c r="M16" s="68" t="s">
        <v>88</v>
      </c>
      <c r="N16" s="82" t="s">
        <v>97</v>
      </c>
      <c r="O16" s="57" t="s">
        <v>94</v>
      </c>
      <c r="P16" s="102"/>
      <c r="Q16" s="61"/>
      <c r="R16" s="48">
        <v>1</v>
      </c>
      <c r="S16" s="62"/>
      <c r="T16" s="49">
        <f aca="true" t="shared" si="2" ref="T16:T21">IF(Y16=85%,U16*1/(100%-Y16),IF(Y16=98%,U16*1/(100%-Y16),U16))</f>
        <v>0</v>
      </c>
      <c r="U16" s="62"/>
      <c r="V16" s="63"/>
      <c r="W16" s="65"/>
      <c r="X16" s="22"/>
      <c r="Y16" s="63"/>
      <c r="Z16" s="22"/>
      <c r="AA16" s="103">
        <v>20398</v>
      </c>
      <c r="AB16" s="62">
        <v>710000</v>
      </c>
      <c r="AC16" s="70" t="s">
        <v>139</v>
      </c>
      <c r="AD16" s="80" t="s">
        <v>3</v>
      </c>
      <c r="AE16" s="80"/>
    </row>
    <row r="17" spans="1:31" ht="12.75">
      <c r="A17" s="57" t="s">
        <v>30</v>
      </c>
      <c r="B17" s="59">
        <v>11</v>
      </c>
      <c r="C17" s="82" t="s">
        <v>92</v>
      </c>
      <c r="D17" s="68" t="s">
        <v>85</v>
      </c>
      <c r="E17" s="59" t="s">
        <v>91</v>
      </c>
      <c r="F17" s="60">
        <v>38405</v>
      </c>
      <c r="G17" s="22" t="s">
        <v>14</v>
      </c>
      <c r="H17" s="67" t="s">
        <v>66</v>
      </c>
      <c r="I17" s="79" t="s">
        <v>118</v>
      </c>
      <c r="J17" s="67" t="s">
        <v>119</v>
      </c>
      <c r="K17" s="59" t="s">
        <v>87</v>
      </c>
      <c r="L17" s="57" t="s">
        <v>93</v>
      </c>
      <c r="M17" s="68" t="s">
        <v>88</v>
      </c>
      <c r="N17" s="82" t="s">
        <v>97</v>
      </c>
      <c r="O17" s="57" t="s">
        <v>94</v>
      </c>
      <c r="P17" s="102"/>
      <c r="Q17" s="61"/>
      <c r="R17" s="48">
        <v>1</v>
      </c>
      <c r="S17" s="62"/>
      <c r="T17" s="49">
        <f t="shared" si="2"/>
        <v>0</v>
      </c>
      <c r="U17" s="62"/>
      <c r="V17" s="63"/>
      <c r="W17" s="65"/>
      <c r="X17" s="22"/>
      <c r="Y17" s="63"/>
      <c r="Z17" s="22"/>
      <c r="AA17" s="103">
        <v>824</v>
      </c>
      <c r="AB17" s="62">
        <v>0</v>
      </c>
      <c r="AC17" s="70" t="s">
        <v>139</v>
      </c>
      <c r="AD17" s="80" t="s">
        <v>3</v>
      </c>
      <c r="AE17" s="80"/>
    </row>
    <row r="18" spans="1:31" ht="12.75">
      <c r="A18" s="57" t="s">
        <v>31</v>
      </c>
      <c r="B18" s="59">
        <v>11</v>
      </c>
      <c r="C18" s="82" t="s">
        <v>92</v>
      </c>
      <c r="D18" s="68" t="s">
        <v>85</v>
      </c>
      <c r="E18" s="59" t="s">
        <v>91</v>
      </c>
      <c r="F18" s="60">
        <v>38405</v>
      </c>
      <c r="G18" s="22" t="s">
        <v>14</v>
      </c>
      <c r="H18" s="67" t="s">
        <v>66</v>
      </c>
      <c r="I18" s="79" t="s">
        <v>118</v>
      </c>
      <c r="J18" s="67" t="s">
        <v>119</v>
      </c>
      <c r="K18" s="59">
        <v>451</v>
      </c>
      <c r="L18" s="57" t="s">
        <v>93</v>
      </c>
      <c r="M18" s="68" t="s">
        <v>88</v>
      </c>
      <c r="N18" s="82" t="s">
        <v>97</v>
      </c>
      <c r="O18" s="57" t="s">
        <v>94</v>
      </c>
      <c r="P18" s="102"/>
      <c r="Q18" s="61"/>
      <c r="R18" s="48">
        <v>1</v>
      </c>
      <c r="S18" s="62"/>
      <c r="T18" s="49">
        <f t="shared" si="2"/>
        <v>0</v>
      </c>
      <c r="U18" s="62"/>
      <c r="V18" s="63"/>
      <c r="W18" s="65"/>
      <c r="X18" s="22"/>
      <c r="Y18" s="63"/>
      <c r="Z18" s="22"/>
      <c r="AA18" s="103">
        <v>753</v>
      </c>
      <c r="AB18" s="62">
        <v>0</v>
      </c>
      <c r="AC18" s="70" t="s">
        <v>139</v>
      </c>
      <c r="AD18" s="80" t="s">
        <v>3</v>
      </c>
      <c r="AE18" s="80"/>
    </row>
    <row r="19" spans="1:31" ht="12.75">
      <c r="A19" s="57" t="s">
        <v>32</v>
      </c>
      <c r="B19" s="59">
        <v>11</v>
      </c>
      <c r="C19" s="82" t="s">
        <v>92</v>
      </c>
      <c r="D19" s="68" t="s">
        <v>85</v>
      </c>
      <c r="E19" s="59" t="s">
        <v>91</v>
      </c>
      <c r="F19" s="60">
        <v>38405</v>
      </c>
      <c r="G19" s="22" t="s">
        <v>14</v>
      </c>
      <c r="H19" s="67" t="s">
        <v>66</v>
      </c>
      <c r="I19" s="79" t="s">
        <v>118</v>
      </c>
      <c r="J19" s="67" t="s">
        <v>119</v>
      </c>
      <c r="K19" s="59">
        <v>452</v>
      </c>
      <c r="L19" s="57" t="s">
        <v>93</v>
      </c>
      <c r="M19" s="68" t="s">
        <v>88</v>
      </c>
      <c r="N19" s="82" t="s">
        <v>97</v>
      </c>
      <c r="O19" s="57" t="s">
        <v>94</v>
      </c>
      <c r="P19" s="102"/>
      <c r="Q19" s="61"/>
      <c r="R19" s="48">
        <v>1</v>
      </c>
      <c r="S19" s="62"/>
      <c r="T19" s="49">
        <f t="shared" si="2"/>
        <v>0</v>
      </c>
      <c r="U19" s="62"/>
      <c r="V19" s="63"/>
      <c r="W19" s="65"/>
      <c r="X19" s="22"/>
      <c r="Y19" s="63"/>
      <c r="Z19" s="22"/>
      <c r="AA19" s="103">
        <v>2859</v>
      </c>
      <c r="AB19" s="62">
        <v>0</v>
      </c>
      <c r="AC19" s="70" t="s">
        <v>139</v>
      </c>
      <c r="AD19" s="80" t="s">
        <v>3</v>
      </c>
      <c r="AE19" s="80"/>
    </row>
    <row r="20" spans="1:31" ht="12.75">
      <c r="A20" s="57" t="s">
        <v>37</v>
      </c>
      <c r="B20" s="59">
        <v>12</v>
      </c>
      <c r="C20" s="82" t="s">
        <v>77</v>
      </c>
      <c r="D20" s="84" t="s">
        <v>98</v>
      </c>
      <c r="E20" s="59" t="s">
        <v>99</v>
      </c>
      <c r="F20" s="60">
        <v>38412</v>
      </c>
      <c r="G20" s="22" t="s">
        <v>54</v>
      </c>
      <c r="H20" s="79" t="s">
        <v>66</v>
      </c>
      <c r="I20" s="46" t="s">
        <v>117</v>
      </c>
      <c r="J20" s="79" t="s">
        <v>9</v>
      </c>
      <c r="K20" s="59" t="s">
        <v>121</v>
      </c>
      <c r="L20" s="57" t="s">
        <v>93</v>
      </c>
      <c r="M20" s="84" t="s">
        <v>9</v>
      </c>
      <c r="N20" s="82" t="s">
        <v>97</v>
      </c>
      <c r="O20" s="57" t="s">
        <v>149</v>
      </c>
      <c r="P20" s="102">
        <f t="shared" si="1"/>
        <v>2700</v>
      </c>
      <c r="Q20" s="61">
        <v>2700</v>
      </c>
      <c r="R20" s="48">
        <v>1</v>
      </c>
      <c r="S20" s="62"/>
      <c r="T20" s="49">
        <f t="shared" si="2"/>
        <v>0</v>
      </c>
      <c r="U20" s="62"/>
      <c r="V20" s="63"/>
      <c r="W20" s="65"/>
      <c r="X20" s="22"/>
      <c r="Y20" s="63"/>
      <c r="Z20" s="22"/>
      <c r="AA20" s="103"/>
      <c r="AB20" s="64"/>
      <c r="AC20" s="85" t="s">
        <v>12</v>
      </c>
      <c r="AD20" s="80" t="s">
        <v>162</v>
      </c>
      <c r="AE20" s="80"/>
    </row>
    <row r="21" spans="1:31" ht="12.75">
      <c r="A21" s="57" t="s">
        <v>37</v>
      </c>
      <c r="B21" s="59">
        <v>12</v>
      </c>
      <c r="C21" s="82" t="s">
        <v>100</v>
      </c>
      <c r="D21" s="84" t="s">
        <v>98</v>
      </c>
      <c r="E21" s="59" t="s">
        <v>99</v>
      </c>
      <c r="F21" s="60">
        <v>38412</v>
      </c>
      <c r="G21" s="22" t="s">
        <v>54</v>
      </c>
      <c r="H21" s="79" t="s">
        <v>66</v>
      </c>
      <c r="I21" s="46" t="s">
        <v>117</v>
      </c>
      <c r="J21" s="79" t="s">
        <v>9</v>
      </c>
      <c r="K21" s="59" t="s">
        <v>120</v>
      </c>
      <c r="L21" s="57" t="s">
        <v>93</v>
      </c>
      <c r="M21" s="84" t="s">
        <v>9</v>
      </c>
      <c r="N21" s="82" t="s">
        <v>97</v>
      </c>
      <c r="O21" s="57" t="s">
        <v>149</v>
      </c>
      <c r="P21" s="102">
        <f t="shared" si="1"/>
        <v>2300</v>
      </c>
      <c r="Q21" s="86">
        <v>2300</v>
      </c>
      <c r="R21" s="48">
        <v>1</v>
      </c>
      <c r="S21" s="65"/>
      <c r="T21" s="49">
        <f t="shared" si="2"/>
        <v>0</v>
      </c>
      <c r="U21" s="62"/>
      <c r="V21" s="63"/>
      <c r="W21" s="65"/>
      <c r="X21" s="22"/>
      <c r="Y21" s="63"/>
      <c r="Z21" s="22"/>
      <c r="AA21" s="104"/>
      <c r="AB21" s="64"/>
      <c r="AC21" s="85" t="s">
        <v>12</v>
      </c>
      <c r="AD21" s="80" t="s">
        <v>162</v>
      </c>
      <c r="AE21" s="80"/>
    </row>
    <row r="22" spans="1:32" ht="12.75">
      <c r="A22" s="57" t="s">
        <v>38</v>
      </c>
      <c r="B22" s="59">
        <v>13</v>
      </c>
      <c r="C22" s="42" t="s">
        <v>49</v>
      </c>
      <c r="D22" s="43" t="s">
        <v>4</v>
      </c>
      <c r="E22" s="59" t="s">
        <v>101</v>
      </c>
      <c r="F22" s="60">
        <v>38476</v>
      </c>
      <c r="G22" s="22" t="s">
        <v>13</v>
      </c>
      <c r="H22" s="46" t="s">
        <v>51</v>
      </c>
      <c r="I22" s="46" t="s">
        <v>117</v>
      </c>
      <c r="J22" s="67" t="s">
        <v>6</v>
      </c>
      <c r="K22" s="59" t="s">
        <v>82</v>
      </c>
      <c r="L22" s="57">
        <v>17440</v>
      </c>
      <c r="M22" s="84" t="s">
        <v>83</v>
      </c>
      <c r="N22" s="82" t="s">
        <v>52</v>
      </c>
      <c r="O22" s="40" t="s">
        <v>53</v>
      </c>
      <c r="P22" s="102">
        <f t="shared" si="1"/>
        <v>46.89</v>
      </c>
      <c r="Q22" s="86">
        <v>521</v>
      </c>
      <c r="R22" s="48">
        <v>0.09</v>
      </c>
      <c r="S22" s="65">
        <v>57.9</v>
      </c>
      <c r="T22" s="49">
        <v>22290</v>
      </c>
      <c r="U22" s="49">
        <f aca="true" t="shared" si="3" ref="U22:U28">T22*(100%-Y22)</f>
        <v>3343.5000000000005</v>
      </c>
      <c r="V22" s="50" t="s">
        <v>54</v>
      </c>
      <c r="W22" s="52">
        <v>1161.51</v>
      </c>
      <c r="X22" s="46" t="s">
        <v>2</v>
      </c>
      <c r="Y22" s="50">
        <v>0.85</v>
      </c>
      <c r="Z22" s="46" t="s">
        <v>55</v>
      </c>
      <c r="AA22" s="104"/>
      <c r="AB22" s="51"/>
      <c r="AC22" s="53" t="s">
        <v>3</v>
      </c>
      <c r="AD22" s="83" t="s">
        <v>163</v>
      </c>
      <c r="AE22" s="83" t="s">
        <v>164</v>
      </c>
      <c r="AF22" s="16"/>
    </row>
    <row r="23" spans="1:32" ht="12.75">
      <c r="A23" s="57" t="s">
        <v>39</v>
      </c>
      <c r="B23" s="59">
        <v>14</v>
      </c>
      <c r="C23" s="42" t="s">
        <v>49</v>
      </c>
      <c r="D23" s="43" t="s">
        <v>4</v>
      </c>
      <c r="E23" s="59" t="s">
        <v>102</v>
      </c>
      <c r="F23" s="60">
        <v>38476</v>
      </c>
      <c r="G23" s="22" t="s">
        <v>13</v>
      </c>
      <c r="H23" s="46" t="s">
        <v>51</v>
      </c>
      <c r="I23" s="67" t="s">
        <v>118</v>
      </c>
      <c r="J23" s="79" t="s">
        <v>119</v>
      </c>
      <c r="K23" s="59" t="s">
        <v>103</v>
      </c>
      <c r="L23" s="57">
        <v>14346</v>
      </c>
      <c r="M23" s="84" t="s">
        <v>104</v>
      </c>
      <c r="N23" s="82" t="s">
        <v>52</v>
      </c>
      <c r="O23" s="40" t="s">
        <v>53</v>
      </c>
      <c r="P23" s="102">
        <f t="shared" si="1"/>
        <v>227.24</v>
      </c>
      <c r="Q23" s="86">
        <v>1748</v>
      </c>
      <c r="R23" s="48">
        <v>0.13</v>
      </c>
      <c r="S23" s="65">
        <v>48.3</v>
      </c>
      <c r="T23" s="49">
        <v>26140</v>
      </c>
      <c r="U23" s="49">
        <f t="shared" si="3"/>
        <v>3921.0000000000005</v>
      </c>
      <c r="V23" s="63" t="s">
        <v>54</v>
      </c>
      <c r="W23" s="65">
        <v>1250.98</v>
      </c>
      <c r="X23" s="67" t="s">
        <v>2</v>
      </c>
      <c r="Y23" s="63">
        <v>0.85</v>
      </c>
      <c r="Z23" s="46" t="s">
        <v>55</v>
      </c>
      <c r="AA23" s="104"/>
      <c r="AB23" s="64"/>
      <c r="AC23" s="53" t="s">
        <v>3</v>
      </c>
      <c r="AD23" s="80" t="s">
        <v>165</v>
      </c>
      <c r="AE23" s="80"/>
      <c r="AF23" s="16"/>
    </row>
    <row r="24" spans="1:32" ht="12.75">
      <c r="A24" s="57" t="s">
        <v>40</v>
      </c>
      <c r="B24" s="59">
        <v>15</v>
      </c>
      <c r="C24" s="42" t="s">
        <v>49</v>
      </c>
      <c r="D24" s="43" t="s">
        <v>4</v>
      </c>
      <c r="E24" s="59" t="s">
        <v>105</v>
      </c>
      <c r="F24" s="60">
        <v>38476</v>
      </c>
      <c r="G24" s="22" t="s">
        <v>13</v>
      </c>
      <c r="H24" s="46" t="s">
        <v>51</v>
      </c>
      <c r="I24" s="67" t="s">
        <v>118</v>
      </c>
      <c r="J24" s="79" t="s">
        <v>119</v>
      </c>
      <c r="K24" s="59" t="s">
        <v>103</v>
      </c>
      <c r="L24" s="57">
        <v>14346</v>
      </c>
      <c r="M24" s="84" t="s">
        <v>106</v>
      </c>
      <c r="N24" s="82" t="s">
        <v>52</v>
      </c>
      <c r="O24" s="40" t="s">
        <v>53</v>
      </c>
      <c r="P24" s="102">
        <f t="shared" si="1"/>
        <v>192.28</v>
      </c>
      <c r="Q24" s="86">
        <v>1748</v>
      </c>
      <c r="R24" s="48">
        <v>0.11</v>
      </c>
      <c r="S24" s="65">
        <v>40.4</v>
      </c>
      <c r="T24" s="49">
        <v>20916</v>
      </c>
      <c r="U24" s="49">
        <f t="shared" si="3"/>
        <v>3137.4000000000005</v>
      </c>
      <c r="V24" s="63" t="s">
        <v>54</v>
      </c>
      <c r="W24" s="65">
        <v>1201.98</v>
      </c>
      <c r="X24" s="67" t="s">
        <v>2</v>
      </c>
      <c r="Y24" s="63">
        <v>0.85</v>
      </c>
      <c r="Z24" s="46" t="s">
        <v>55</v>
      </c>
      <c r="AA24" s="104"/>
      <c r="AB24" s="64"/>
      <c r="AC24" s="53" t="s">
        <v>3</v>
      </c>
      <c r="AD24" s="80" t="s">
        <v>166</v>
      </c>
      <c r="AE24" s="80"/>
      <c r="AF24" s="16"/>
    </row>
    <row r="25" spans="1:32" ht="12.75">
      <c r="A25" s="57" t="s">
        <v>41</v>
      </c>
      <c r="B25" s="59">
        <v>16</v>
      </c>
      <c r="C25" s="42" t="s">
        <v>49</v>
      </c>
      <c r="D25" s="43" t="s">
        <v>4</v>
      </c>
      <c r="E25" s="59" t="s">
        <v>107</v>
      </c>
      <c r="F25" s="60">
        <v>38476</v>
      </c>
      <c r="G25" s="22" t="s">
        <v>13</v>
      </c>
      <c r="H25" s="46" t="s">
        <v>51</v>
      </c>
      <c r="I25" s="67" t="s">
        <v>117</v>
      </c>
      <c r="J25" s="79" t="s">
        <v>6</v>
      </c>
      <c r="K25" s="59" t="s">
        <v>108</v>
      </c>
      <c r="L25" s="57">
        <v>15476</v>
      </c>
      <c r="M25" s="84" t="s">
        <v>109</v>
      </c>
      <c r="N25" s="82" t="s">
        <v>52</v>
      </c>
      <c r="O25" s="40" t="s">
        <v>53</v>
      </c>
      <c r="P25" s="102">
        <f t="shared" si="1"/>
        <v>2.16</v>
      </c>
      <c r="Q25" s="86">
        <v>24</v>
      </c>
      <c r="R25" s="48">
        <v>0.09</v>
      </c>
      <c r="S25" s="65">
        <v>31.8</v>
      </c>
      <c r="T25" s="49">
        <v>12480</v>
      </c>
      <c r="U25" s="49">
        <f t="shared" si="3"/>
        <v>1872.0000000000002</v>
      </c>
      <c r="V25" s="63" t="s">
        <v>54</v>
      </c>
      <c r="W25" s="65">
        <v>958.9</v>
      </c>
      <c r="X25" s="67" t="s">
        <v>2</v>
      </c>
      <c r="Y25" s="63">
        <v>0.85</v>
      </c>
      <c r="Z25" s="46" t="s">
        <v>55</v>
      </c>
      <c r="AA25" s="104"/>
      <c r="AB25" s="64"/>
      <c r="AC25" s="53" t="s">
        <v>3</v>
      </c>
      <c r="AD25" s="80" t="s">
        <v>167</v>
      </c>
      <c r="AE25" s="80"/>
      <c r="AF25" s="16"/>
    </row>
    <row r="26" spans="1:32" ht="12.75">
      <c r="A26" s="57" t="s">
        <v>42</v>
      </c>
      <c r="B26" s="87">
        <v>18</v>
      </c>
      <c r="C26" s="88" t="s">
        <v>49</v>
      </c>
      <c r="D26" s="46" t="s">
        <v>4</v>
      </c>
      <c r="E26" s="87" t="s">
        <v>133</v>
      </c>
      <c r="F26" s="89">
        <v>38502</v>
      </c>
      <c r="G26" s="22" t="s">
        <v>13</v>
      </c>
      <c r="H26" s="46" t="s">
        <v>51</v>
      </c>
      <c r="I26" s="67" t="s">
        <v>118</v>
      </c>
      <c r="J26" s="79" t="s">
        <v>119</v>
      </c>
      <c r="K26" s="87" t="s">
        <v>134</v>
      </c>
      <c r="L26" s="22">
        <v>19796</v>
      </c>
      <c r="M26" s="79" t="s">
        <v>135</v>
      </c>
      <c r="N26" s="90" t="s">
        <v>52</v>
      </c>
      <c r="O26" s="45" t="s">
        <v>53</v>
      </c>
      <c r="P26" s="102">
        <f t="shared" si="1"/>
        <v>190</v>
      </c>
      <c r="Q26" s="86">
        <v>190</v>
      </c>
      <c r="R26" s="48">
        <v>1</v>
      </c>
      <c r="S26" s="65">
        <v>61.8</v>
      </c>
      <c r="T26" s="49">
        <v>24570</v>
      </c>
      <c r="U26" s="49">
        <f t="shared" si="3"/>
        <v>3685.5000000000005</v>
      </c>
      <c r="V26" s="63" t="s">
        <v>54</v>
      </c>
      <c r="W26" s="65">
        <v>580.89</v>
      </c>
      <c r="X26" s="67" t="s">
        <v>2</v>
      </c>
      <c r="Y26" s="63">
        <v>0.85</v>
      </c>
      <c r="Z26" s="46" t="s">
        <v>55</v>
      </c>
      <c r="AA26" s="104"/>
      <c r="AB26" s="64"/>
      <c r="AC26" s="53" t="s">
        <v>3</v>
      </c>
      <c r="AD26" s="80" t="s">
        <v>136</v>
      </c>
      <c r="AE26" s="80"/>
      <c r="AF26" s="16"/>
    </row>
    <row r="27" spans="1:31" ht="12.75">
      <c r="A27" s="57" t="s">
        <v>43</v>
      </c>
      <c r="B27" s="87">
        <v>19</v>
      </c>
      <c r="C27" s="88" t="s">
        <v>49</v>
      </c>
      <c r="D27" s="46" t="s">
        <v>4</v>
      </c>
      <c r="E27" s="87" t="s">
        <v>137</v>
      </c>
      <c r="F27" s="89">
        <v>38502</v>
      </c>
      <c r="G27" s="22" t="s">
        <v>13</v>
      </c>
      <c r="H27" s="79" t="s">
        <v>5</v>
      </c>
      <c r="I27" s="67" t="s">
        <v>118</v>
      </c>
      <c r="J27" s="79" t="s">
        <v>119</v>
      </c>
      <c r="K27" s="87" t="s">
        <v>134</v>
      </c>
      <c r="L27" s="22">
        <v>19796</v>
      </c>
      <c r="M27" s="79" t="s">
        <v>135</v>
      </c>
      <c r="N27" s="90" t="s">
        <v>52</v>
      </c>
      <c r="O27" s="45" t="s">
        <v>53</v>
      </c>
      <c r="P27" s="102">
        <f t="shared" si="1"/>
        <v>190</v>
      </c>
      <c r="Q27" s="86">
        <v>190</v>
      </c>
      <c r="R27" s="48">
        <v>1</v>
      </c>
      <c r="S27" s="65">
        <v>70.6</v>
      </c>
      <c r="T27" s="49">
        <v>24570</v>
      </c>
      <c r="U27" s="49">
        <f t="shared" si="3"/>
        <v>3685.5000000000005</v>
      </c>
      <c r="V27" s="63" t="s">
        <v>54</v>
      </c>
      <c r="W27" s="65">
        <v>580.89</v>
      </c>
      <c r="X27" s="91" t="s">
        <v>2</v>
      </c>
      <c r="Y27" s="63">
        <v>0.85</v>
      </c>
      <c r="Z27" s="46" t="s">
        <v>55</v>
      </c>
      <c r="AA27" s="104"/>
      <c r="AB27" s="64"/>
      <c r="AC27" s="53" t="s">
        <v>3</v>
      </c>
      <c r="AD27" s="80" t="s">
        <v>168</v>
      </c>
      <c r="AE27" s="80" t="s">
        <v>171</v>
      </c>
    </row>
    <row r="28" spans="1:31" ht="12.75">
      <c r="A28" s="57" t="s">
        <v>44</v>
      </c>
      <c r="B28" s="87">
        <v>20</v>
      </c>
      <c r="C28" s="88" t="s">
        <v>49</v>
      </c>
      <c r="D28" s="46" t="s">
        <v>4</v>
      </c>
      <c r="E28" s="87" t="s">
        <v>138</v>
      </c>
      <c r="F28" s="89">
        <v>38502</v>
      </c>
      <c r="G28" s="22" t="s">
        <v>13</v>
      </c>
      <c r="H28" s="79" t="s">
        <v>5</v>
      </c>
      <c r="I28" s="67" t="s">
        <v>118</v>
      </c>
      <c r="J28" s="79" t="s">
        <v>119</v>
      </c>
      <c r="K28" s="87" t="s">
        <v>134</v>
      </c>
      <c r="L28" s="22">
        <v>19796</v>
      </c>
      <c r="M28" s="79" t="s">
        <v>135</v>
      </c>
      <c r="N28" s="90" t="s">
        <v>52</v>
      </c>
      <c r="O28" s="45" t="s">
        <v>53</v>
      </c>
      <c r="P28" s="102">
        <f t="shared" si="1"/>
        <v>190</v>
      </c>
      <c r="Q28" s="86">
        <v>190</v>
      </c>
      <c r="R28" s="48">
        <v>1</v>
      </c>
      <c r="S28" s="65">
        <v>48.9</v>
      </c>
      <c r="T28" s="49">
        <v>24570</v>
      </c>
      <c r="U28" s="49">
        <f t="shared" si="3"/>
        <v>3685.5000000000005</v>
      </c>
      <c r="V28" s="63" t="s">
        <v>54</v>
      </c>
      <c r="W28" s="65">
        <v>940.89</v>
      </c>
      <c r="X28" s="91" t="s">
        <v>2</v>
      </c>
      <c r="Y28" s="63">
        <v>0.85</v>
      </c>
      <c r="Z28" s="46" t="s">
        <v>55</v>
      </c>
      <c r="AA28" s="104"/>
      <c r="AB28" s="64"/>
      <c r="AC28" s="53" t="s">
        <v>3</v>
      </c>
      <c r="AD28" s="80" t="s">
        <v>169</v>
      </c>
      <c r="AE28" s="80" t="s">
        <v>170</v>
      </c>
    </row>
    <row r="29" spans="1:31" ht="12.75">
      <c r="A29" s="57" t="s">
        <v>45</v>
      </c>
      <c r="B29" s="87">
        <v>21</v>
      </c>
      <c r="C29" s="88" t="s">
        <v>49</v>
      </c>
      <c r="D29" s="46" t="s">
        <v>4</v>
      </c>
      <c r="E29" s="87" t="s">
        <v>140</v>
      </c>
      <c r="F29" s="89">
        <v>38502</v>
      </c>
      <c r="G29" s="22" t="s">
        <v>13</v>
      </c>
      <c r="H29" s="79" t="s">
        <v>7</v>
      </c>
      <c r="I29" s="67" t="s">
        <v>118</v>
      </c>
      <c r="J29" s="79" t="s">
        <v>119</v>
      </c>
      <c r="K29" s="87">
        <v>602</v>
      </c>
      <c r="L29" s="22">
        <v>19330</v>
      </c>
      <c r="M29" s="79" t="s">
        <v>141</v>
      </c>
      <c r="N29" s="88" t="s">
        <v>142</v>
      </c>
      <c r="O29" s="22" t="s">
        <v>143</v>
      </c>
      <c r="P29" s="102">
        <f t="shared" si="1"/>
        <v>281</v>
      </c>
      <c r="Q29" s="86">
        <v>281</v>
      </c>
      <c r="R29" s="48">
        <v>1</v>
      </c>
      <c r="S29" s="65"/>
      <c r="T29" s="49">
        <v>8600.76</v>
      </c>
      <c r="U29" s="62">
        <v>8600.76</v>
      </c>
      <c r="V29" s="63">
        <v>0.22</v>
      </c>
      <c r="W29" s="65">
        <v>910.61</v>
      </c>
      <c r="X29" s="92" t="s">
        <v>2</v>
      </c>
      <c r="Y29" s="63"/>
      <c r="Z29" s="22"/>
      <c r="AA29" s="104"/>
      <c r="AB29" s="64"/>
      <c r="AC29" s="80" t="s">
        <v>3</v>
      </c>
      <c r="AD29" s="80" t="s">
        <v>10</v>
      </c>
      <c r="AE29" s="80"/>
    </row>
    <row r="30" spans="1:31" ht="12.75">
      <c r="A30" s="94" t="s">
        <v>46</v>
      </c>
      <c r="B30" s="106">
        <v>22</v>
      </c>
      <c r="C30" s="96" t="s">
        <v>92</v>
      </c>
      <c r="D30" s="97" t="s">
        <v>85</v>
      </c>
      <c r="E30" s="95" t="s">
        <v>144</v>
      </c>
      <c r="F30" s="98">
        <v>38511</v>
      </c>
      <c r="G30" s="99" t="s">
        <v>14</v>
      </c>
      <c r="H30" s="100" t="s">
        <v>11</v>
      </c>
      <c r="I30" s="107" t="s">
        <v>118</v>
      </c>
      <c r="J30" s="100" t="s">
        <v>119</v>
      </c>
      <c r="K30" s="95" t="s">
        <v>145</v>
      </c>
      <c r="L30" s="94" t="s">
        <v>146</v>
      </c>
      <c r="M30" s="97" t="s">
        <v>147</v>
      </c>
      <c r="N30" s="96" t="s">
        <v>97</v>
      </c>
      <c r="O30" s="57" t="s">
        <v>148</v>
      </c>
      <c r="P30" s="102"/>
      <c r="Q30" s="110"/>
      <c r="R30" s="111">
        <v>1</v>
      </c>
      <c r="S30" s="62"/>
      <c r="T30" s="49">
        <f>IF(Y30=85%,U30*1/(100%-Y30),IF(Y30=98%,U30*1/(100%-Y30),U30))</f>
        <v>0</v>
      </c>
      <c r="U30" s="112"/>
      <c r="V30" s="113"/>
      <c r="W30" s="114"/>
      <c r="X30" s="115"/>
      <c r="Y30" s="113"/>
      <c r="Z30" s="99"/>
      <c r="AA30" s="116">
        <v>2214</v>
      </c>
      <c r="AB30" s="112">
        <v>24261.83</v>
      </c>
      <c r="AC30" s="117" t="s">
        <v>139</v>
      </c>
      <c r="AD30" s="117" t="s">
        <v>3</v>
      </c>
      <c r="AE30" s="117"/>
    </row>
    <row r="31" spans="1:32" s="19" customFormat="1" ht="13.5" customHeight="1">
      <c r="A31" s="177"/>
      <c r="B31" s="178"/>
      <c r="C31" s="178"/>
      <c r="D31" s="178"/>
      <c r="E31" s="178"/>
      <c r="F31" s="178"/>
      <c r="G31" s="179"/>
      <c r="H31" s="178"/>
      <c r="I31" s="178"/>
      <c r="J31" s="178"/>
      <c r="K31" s="178"/>
      <c r="L31" s="178"/>
      <c r="M31" s="178"/>
      <c r="N31" s="180"/>
      <c r="O31" s="181" t="s">
        <v>181</v>
      </c>
      <c r="P31" s="182">
        <f>SUM(P5:P29)</f>
        <v>9754.08</v>
      </c>
      <c r="Q31" s="183"/>
      <c r="R31" s="184"/>
      <c r="S31" s="185">
        <f>SUM(S5:S29)</f>
        <v>741.8</v>
      </c>
      <c r="T31" s="186">
        <f>SUM(T5:T29)</f>
        <v>352196.76</v>
      </c>
      <c r="U31" s="183"/>
      <c r="V31" s="187"/>
      <c r="W31" s="187"/>
      <c r="X31" s="188"/>
      <c r="Y31" s="188"/>
      <c r="Z31" s="188"/>
      <c r="AA31" s="187"/>
      <c r="AB31" s="187"/>
      <c r="AC31" s="187"/>
      <c r="AD31" s="187"/>
      <c r="AE31" s="184"/>
      <c r="AF31" s="109"/>
    </row>
    <row r="32" spans="1:41" s="21" customFormat="1" ht="12.75">
      <c r="A32" s="189"/>
      <c r="B32" s="190"/>
      <c r="C32" s="190"/>
      <c r="D32" s="190"/>
      <c r="E32" s="190"/>
      <c r="F32" s="190"/>
      <c r="G32" s="191"/>
      <c r="H32" s="190"/>
      <c r="I32" s="190"/>
      <c r="J32" s="190"/>
      <c r="K32" s="190"/>
      <c r="L32" s="190"/>
      <c r="M32" s="190"/>
      <c r="N32" s="192" t="s">
        <v>150</v>
      </c>
      <c r="O32" s="185" t="s">
        <v>151</v>
      </c>
      <c r="P32" s="193"/>
      <c r="Q32" s="194"/>
      <c r="R32" s="194"/>
      <c r="S32" s="185"/>
      <c r="T32" s="185"/>
      <c r="U32" s="185">
        <f>SUM(U6:U30)</f>
        <v>86150.16</v>
      </c>
      <c r="V32" s="196"/>
      <c r="W32" s="197">
        <f>SUM(W6:W30)</f>
        <v>15106.379999999997</v>
      </c>
      <c r="X32" s="186"/>
      <c r="Y32" s="198"/>
      <c r="Z32" s="199"/>
      <c r="AA32" s="200">
        <f>SUM(AA6:AA30)</f>
        <v>27048</v>
      </c>
      <c r="AB32" s="195">
        <f>SUM(AB6:AB30)</f>
        <v>734261.83</v>
      </c>
      <c r="AC32" s="274"/>
      <c r="AD32" s="274"/>
      <c r="AE32" s="274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31" s="93" customFormat="1" ht="30" customHeight="1">
      <c r="A33" s="201"/>
      <c r="B33" s="202"/>
      <c r="C33" s="202"/>
      <c r="D33" s="202"/>
      <c r="E33" s="202"/>
      <c r="F33" s="202"/>
      <c r="G33" s="203"/>
      <c r="H33" s="202"/>
      <c r="I33" s="202"/>
      <c r="J33" s="202"/>
      <c r="K33" s="202"/>
      <c r="L33" s="202"/>
      <c r="M33" s="202"/>
      <c r="N33" s="204"/>
      <c r="O33" s="205" t="s">
        <v>180</v>
      </c>
      <c r="P33" s="272">
        <f>U32+W32+AB32</f>
        <v>835518.37</v>
      </c>
      <c r="Q33" s="272"/>
      <c r="R33" s="272"/>
      <c r="S33" s="272"/>
      <c r="T33" s="272"/>
      <c r="U33" s="272"/>
      <c r="V33" s="272"/>
      <c r="W33" s="272"/>
      <c r="X33" s="273"/>
      <c r="Y33" s="273"/>
      <c r="Z33" s="273"/>
      <c r="AA33" s="272"/>
      <c r="AB33" s="272"/>
      <c r="AC33" s="272"/>
      <c r="AD33" s="272"/>
      <c r="AE33" s="272"/>
    </row>
    <row r="34" spans="6:12" ht="12.75">
      <c r="F34" s="9"/>
      <c r="L34" s="2"/>
    </row>
    <row r="35" spans="6:12" ht="12.75">
      <c r="F35" s="9"/>
      <c r="L35" s="2"/>
    </row>
    <row r="36" spans="3:6" ht="12.75">
      <c r="C36" s="18"/>
      <c r="F36" s="9"/>
    </row>
    <row r="37" spans="3:6" ht="12.75">
      <c r="C37" s="58" t="s">
        <v>34</v>
      </c>
      <c r="F37" s="9"/>
    </row>
    <row r="38" spans="3:6" ht="12.75">
      <c r="C38" s="77" t="s">
        <v>35</v>
      </c>
      <c r="F38" s="9"/>
    </row>
    <row r="39" spans="3:6" ht="12.75">
      <c r="C39" s="77" t="s">
        <v>36</v>
      </c>
      <c r="F39" s="9"/>
    </row>
    <row r="40" spans="3:6" ht="12.75">
      <c r="C40" s="77" t="s">
        <v>27</v>
      </c>
      <c r="F40" s="9"/>
    </row>
    <row r="41" spans="3:6" ht="12.75">
      <c r="C41" s="77" t="s">
        <v>28</v>
      </c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ht="12.75">
      <c r="F55" s="9"/>
    </row>
    <row r="56" ht="12.75">
      <c r="F56" s="9"/>
    </row>
    <row r="57" ht="12.75">
      <c r="F57" s="9"/>
    </row>
    <row r="58" ht="12.75">
      <c r="F58" s="9"/>
    </row>
    <row r="59" ht="12.75"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</sheetData>
  <sheetProtection password="D933" sheet="1" objects="1" scenarios="1"/>
  <mergeCells count="20">
    <mergeCell ref="AC3:AC5"/>
    <mergeCell ref="N4:O4"/>
    <mergeCell ref="K4:L4"/>
    <mergeCell ref="X4:X5"/>
    <mergeCell ref="U4:V4"/>
    <mergeCell ref="T4:T5"/>
    <mergeCell ref="S4:S5"/>
    <mergeCell ref="Y4:Z4"/>
    <mergeCell ref="P4:P5"/>
    <mergeCell ref="AB4:AB5"/>
    <mergeCell ref="A3:A5"/>
    <mergeCell ref="B3:B5"/>
    <mergeCell ref="C3:F4"/>
    <mergeCell ref="P33:AE33"/>
    <mergeCell ref="AC32:AE32"/>
    <mergeCell ref="AD3:AD5"/>
    <mergeCell ref="AE3:AE5"/>
    <mergeCell ref="P3:Z3"/>
    <mergeCell ref="AA3:AB3"/>
    <mergeCell ref="AA4:AA5"/>
  </mergeCells>
  <printOptions/>
  <pageMargins left="0.35433070866141736" right="0.1968503937007874" top="0.4724409448818898" bottom="0.984251968503937" header="0.5118110236220472" footer="0.5118110236220472"/>
  <pageSetup horizontalDpi="300" verticalDpi="300" orientation="landscape" paperSize="8" scale="90" r:id="rId1"/>
  <headerFooter alignWithMargins="0">
    <oddHeader xml:space="preserve">&amp;L&amp;"Bookman Old Style,Normalny"Tabela nr 1.&amp;"Bookman Old Style,Kursywa" Dane o zmianach w stanie mienia komunalnego w zakresie posiadania prawa własności </oddHeader>
    <oddFooter>&amp;C&amp;"Bookman Old Style,Normalny"Referat Geodezji i Gospodarki Nieruchomościami, sporządziła: Sylwia Wójtowicz, Radków, dn. 30.06.2005r.&amp;R&amp;"Bookman Old Style,Normalny"&amp;P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E1">
      <selection activeCell="G23" sqref="G23:M23"/>
    </sheetView>
  </sheetViews>
  <sheetFormatPr defaultColWidth="9.140625" defaultRowHeight="12.75"/>
  <cols>
    <col min="1" max="1" width="3.8515625" style="161" bestFit="1" customWidth="1"/>
    <col min="2" max="2" width="8.8515625" style="161" bestFit="1" customWidth="1"/>
    <col min="3" max="3" width="22.00390625" style="161" bestFit="1" customWidth="1"/>
    <col min="4" max="4" width="4.57421875" style="161" bestFit="1" customWidth="1"/>
    <col min="5" max="5" width="12.28125" style="161" bestFit="1" customWidth="1"/>
    <col min="6" max="6" width="14.28125" style="214" bestFit="1" customWidth="1"/>
    <col min="7" max="7" width="11.7109375" style="214" bestFit="1" customWidth="1"/>
    <col min="8" max="8" width="10.7109375" style="215" customWidth="1"/>
    <col min="9" max="10" width="11.7109375" style="215" bestFit="1" customWidth="1"/>
    <col min="11" max="11" width="10.7109375" style="215" customWidth="1"/>
    <col min="12" max="13" width="10.7109375" style="214" customWidth="1"/>
    <col min="14" max="14" width="9.8515625" style="214" bestFit="1" customWidth="1"/>
    <col min="15" max="15" width="12.57421875" style="214" customWidth="1"/>
    <col min="16" max="16" width="9.8515625" style="214" bestFit="1" customWidth="1"/>
    <col min="17" max="18" width="8.57421875" style="214" bestFit="1" customWidth="1"/>
    <col min="19" max="19" width="7.140625" style="214" bestFit="1" customWidth="1"/>
    <col min="20" max="20" width="9.8515625" style="214" bestFit="1" customWidth="1"/>
    <col min="21" max="21" width="9.28125" style="214" bestFit="1" customWidth="1"/>
    <col min="22" max="22" width="11.7109375" style="214" bestFit="1" customWidth="1"/>
    <col min="23" max="23" width="9.8515625" style="214" bestFit="1" customWidth="1"/>
    <col min="24" max="24" width="9.28125" style="214" bestFit="1" customWidth="1"/>
    <col min="25" max="30" width="9.140625" style="214" customWidth="1"/>
    <col min="31" max="47" width="9.140625" style="169" customWidth="1"/>
    <col min="48" max="16384" width="9.140625" style="159" customWidth="1"/>
  </cols>
  <sheetData>
    <row r="1" spans="1:47" s="158" customFormat="1" ht="40.5" customHeight="1">
      <c r="A1" s="228"/>
      <c r="B1" s="305" t="s">
        <v>306</v>
      </c>
      <c r="C1" s="305"/>
      <c r="D1" s="305"/>
      <c r="E1" s="305"/>
      <c r="F1" s="305"/>
      <c r="G1" s="304" t="s">
        <v>279</v>
      </c>
      <c r="H1" s="306"/>
      <c r="I1" s="306"/>
      <c r="J1" s="306"/>
      <c r="K1" s="306"/>
      <c r="L1" s="306"/>
      <c r="M1" s="307"/>
      <c r="N1" s="303" t="s">
        <v>280</v>
      </c>
      <c r="O1" s="303"/>
      <c r="P1" s="304" t="s">
        <v>359</v>
      </c>
      <c r="Q1" s="306"/>
      <c r="R1" s="306"/>
      <c r="S1" s="306"/>
      <c r="T1" s="306"/>
      <c r="U1" s="306"/>
      <c r="V1" s="306"/>
      <c r="W1" s="306"/>
      <c r="X1" s="307"/>
      <c r="Y1" s="134"/>
      <c r="Z1" s="134"/>
      <c r="AA1" s="303" t="s">
        <v>281</v>
      </c>
      <c r="AB1" s="303"/>
      <c r="AC1" s="304"/>
      <c r="AD1" s="227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47" s="155" customFormat="1" ht="156.75" customHeight="1">
      <c r="A2" s="229" t="s">
        <v>282</v>
      </c>
      <c r="B2" s="230" t="s">
        <v>283</v>
      </c>
      <c r="C2" s="231" t="s">
        <v>284</v>
      </c>
      <c r="D2" s="231" t="s">
        <v>314</v>
      </c>
      <c r="E2" s="231" t="s">
        <v>315</v>
      </c>
      <c r="F2" s="232" t="s">
        <v>318</v>
      </c>
      <c r="G2" s="170" t="s">
        <v>289</v>
      </c>
      <c r="H2" s="164" t="s">
        <v>285</v>
      </c>
      <c r="I2" s="164" t="s">
        <v>288</v>
      </c>
      <c r="J2" s="164" t="s">
        <v>287</v>
      </c>
      <c r="K2" s="164" t="s">
        <v>286</v>
      </c>
      <c r="L2" s="164" t="s">
        <v>290</v>
      </c>
      <c r="M2" s="164" t="s">
        <v>291</v>
      </c>
      <c r="N2" s="164" t="s">
        <v>292</v>
      </c>
      <c r="O2" s="165" t="s">
        <v>293</v>
      </c>
      <c r="P2" s="165" t="s">
        <v>334</v>
      </c>
      <c r="Q2" s="165" t="s">
        <v>294</v>
      </c>
      <c r="R2" s="165" t="s">
        <v>295</v>
      </c>
      <c r="S2" s="165" t="s">
        <v>296</v>
      </c>
      <c r="T2" s="165" t="s">
        <v>333</v>
      </c>
      <c r="U2" s="165" t="s">
        <v>332</v>
      </c>
      <c r="V2" s="165" t="s">
        <v>297</v>
      </c>
      <c r="W2" s="165" t="s">
        <v>298</v>
      </c>
      <c r="X2" s="166" t="s">
        <v>299</v>
      </c>
      <c r="Y2" s="167" t="s">
        <v>300</v>
      </c>
      <c r="Z2" s="167" t="s">
        <v>301</v>
      </c>
      <c r="AA2" s="164" t="s">
        <v>302</v>
      </c>
      <c r="AB2" s="164" t="s">
        <v>303</v>
      </c>
      <c r="AC2" s="226" t="s">
        <v>304</v>
      </c>
      <c r="AD2" s="167" t="s">
        <v>305</v>
      </c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</row>
    <row r="3" spans="1:47" s="172" customFormat="1" ht="12.75">
      <c r="A3" s="233" t="s">
        <v>17</v>
      </c>
      <c r="B3" s="234" t="str">
        <f>IF(C3="Radków - obszar wiejski","020812_5",IF(C3="Radków - miasto","020812_4","błąd"))</f>
        <v>020812_5</v>
      </c>
      <c r="C3" s="234" t="s">
        <v>117</v>
      </c>
      <c r="D3" s="234">
        <v>4</v>
      </c>
      <c r="E3" s="234" t="s">
        <v>307</v>
      </c>
      <c r="F3" s="235">
        <f>SUM(G3:AD3)</f>
        <v>10452459</v>
      </c>
      <c r="G3" s="206">
        <v>3247368</v>
      </c>
      <c r="H3" s="207">
        <v>12927</v>
      </c>
      <c r="I3" s="206">
        <v>1063851</v>
      </c>
      <c r="J3" s="206">
        <v>2564117</v>
      </c>
      <c r="K3" s="206">
        <v>149418</v>
      </c>
      <c r="L3" s="206">
        <v>0</v>
      </c>
      <c r="M3" s="206">
        <v>212652</v>
      </c>
      <c r="N3" s="206">
        <v>711717</v>
      </c>
      <c r="O3" s="206">
        <v>38792</v>
      </c>
      <c r="P3" s="206">
        <v>12725</v>
      </c>
      <c r="Q3" s="206">
        <v>54021</v>
      </c>
      <c r="R3" s="206">
        <v>20536</v>
      </c>
      <c r="S3" s="206">
        <v>474</v>
      </c>
      <c r="T3" s="206">
        <v>103506</v>
      </c>
      <c r="U3" s="206">
        <v>45500</v>
      </c>
      <c r="V3" s="206">
        <v>2013299</v>
      </c>
      <c r="W3" s="206">
        <v>102200</v>
      </c>
      <c r="X3" s="206">
        <v>2131</v>
      </c>
      <c r="Y3" s="208">
        <v>0</v>
      </c>
      <c r="Z3" s="209">
        <v>79628</v>
      </c>
      <c r="AA3" s="206">
        <v>0</v>
      </c>
      <c r="AB3" s="206">
        <v>8867</v>
      </c>
      <c r="AC3" s="206">
        <v>0</v>
      </c>
      <c r="AD3" s="208">
        <v>8730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47" s="172" customFormat="1" ht="12.75">
      <c r="A4" s="234" t="s">
        <v>18</v>
      </c>
      <c r="B4" s="234" t="str">
        <f aca="true" t="shared" si="0" ref="B4:B10">IF(C4="Radków - obszar wiejski","020812_5",IF(C4="Radków - miasto","020812_4","błąd"))</f>
        <v>020812_5</v>
      </c>
      <c r="C4" s="234" t="s">
        <v>117</v>
      </c>
      <c r="D4" s="234">
        <v>4</v>
      </c>
      <c r="E4" s="234" t="s">
        <v>308</v>
      </c>
      <c r="F4" s="235">
        <f aca="true" t="shared" si="1" ref="F4:F21">SUM(G4:AD4)</f>
        <v>30314</v>
      </c>
      <c r="G4" s="206">
        <v>0</v>
      </c>
      <c r="H4" s="206">
        <v>0</v>
      </c>
      <c r="I4" s="206">
        <v>600</v>
      </c>
      <c r="J4" s="206">
        <v>1405</v>
      </c>
      <c r="K4" s="206">
        <v>1000</v>
      </c>
      <c r="L4" s="206">
        <v>0</v>
      </c>
      <c r="M4" s="206">
        <v>400</v>
      </c>
      <c r="N4" s="206">
        <v>0</v>
      </c>
      <c r="O4" s="206">
        <v>0</v>
      </c>
      <c r="P4" s="206">
        <v>0</v>
      </c>
      <c r="Q4" s="206">
        <v>0</v>
      </c>
      <c r="R4" s="206">
        <v>0</v>
      </c>
      <c r="S4" s="206">
        <v>0</v>
      </c>
      <c r="T4" s="206">
        <v>23100</v>
      </c>
      <c r="U4" s="206">
        <v>0</v>
      </c>
      <c r="V4" s="206">
        <v>200</v>
      </c>
      <c r="W4" s="206">
        <v>0</v>
      </c>
      <c r="X4" s="206">
        <v>3609</v>
      </c>
      <c r="Y4" s="206">
        <v>0</v>
      </c>
      <c r="Z4" s="210">
        <v>0</v>
      </c>
      <c r="AA4" s="206">
        <v>0</v>
      </c>
      <c r="AB4" s="206">
        <v>0</v>
      </c>
      <c r="AC4" s="206">
        <v>0</v>
      </c>
      <c r="AD4" s="206">
        <v>0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</row>
    <row r="5" spans="1:47" s="172" customFormat="1" ht="12.75">
      <c r="A5" s="234" t="s">
        <v>19</v>
      </c>
      <c r="B5" s="234" t="str">
        <f t="shared" si="0"/>
        <v>020812_5</v>
      </c>
      <c r="C5" s="234" t="s">
        <v>117</v>
      </c>
      <c r="D5" s="234">
        <v>4</v>
      </c>
      <c r="E5" s="234" t="s">
        <v>309</v>
      </c>
      <c r="F5" s="235">
        <v>979703</v>
      </c>
      <c r="G5" s="206">
        <v>342901</v>
      </c>
      <c r="H5" s="206">
        <v>0</v>
      </c>
      <c r="I5" s="206">
        <v>60051</v>
      </c>
      <c r="J5" s="206">
        <v>196835</v>
      </c>
      <c r="K5" s="206">
        <v>59898</v>
      </c>
      <c r="L5" s="206">
        <v>84</v>
      </c>
      <c r="M5" s="206">
        <v>1127</v>
      </c>
      <c r="N5" s="206">
        <v>46747</v>
      </c>
      <c r="O5" s="206">
        <v>2900</v>
      </c>
      <c r="P5" s="206">
        <v>15611</v>
      </c>
      <c r="Q5" s="206">
        <v>0</v>
      </c>
      <c r="R5" s="206">
        <v>276</v>
      </c>
      <c r="S5" s="206">
        <v>0</v>
      </c>
      <c r="T5" s="206">
        <v>6400</v>
      </c>
      <c r="U5" s="206">
        <v>0</v>
      </c>
      <c r="V5" s="206">
        <v>241087</v>
      </c>
      <c r="W5" s="206">
        <v>0</v>
      </c>
      <c r="X5" s="206">
        <v>0</v>
      </c>
      <c r="Y5" s="206">
        <v>0</v>
      </c>
      <c r="Z5" s="210">
        <v>886</v>
      </c>
      <c r="AA5" s="206">
        <v>0</v>
      </c>
      <c r="AB5" s="206">
        <v>0</v>
      </c>
      <c r="AC5" s="206">
        <v>0</v>
      </c>
      <c r="AD5" s="206">
        <v>4900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</row>
    <row r="6" spans="1:30" s="171" customFormat="1" ht="22.5" customHeight="1">
      <c r="A6" s="296" t="s">
        <v>319</v>
      </c>
      <c r="B6" s="297"/>
      <c r="C6" s="297"/>
      <c r="D6" s="297"/>
      <c r="E6" s="298"/>
      <c r="F6" s="235">
        <f t="shared" si="1"/>
        <v>11462476</v>
      </c>
      <c r="G6" s="206">
        <f aca="true" t="shared" si="2" ref="G6:AD6">SUM(G3:G5)</f>
        <v>3590269</v>
      </c>
      <c r="H6" s="206">
        <f t="shared" si="2"/>
        <v>12927</v>
      </c>
      <c r="I6" s="206">
        <f t="shared" si="2"/>
        <v>1124502</v>
      </c>
      <c r="J6" s="206">
        <f t="shared" si="2"/>
        <v>2762357</v>
      </c>
      <c r="K6" s="206">
        <f t="shared" si="2"/>
        <v>210316</v>
      </c>
      <c r="L6" s="206">
        <f t="shared" si="2"/>
        <v>84</v>
      </c>
      <c r="M6" s="206">
        <f t="shared" si="2"/>
        <v>214179</v>
      </c>
      <c r="N6" s="206">
        <f t="shared" si="2"/>
        <v>758464</v>
      </c>
      <c r="O6" s="206">
        <f t="shared" si="2"/>
        <v>41692</v>
      </c>
      <c r="P6" s="206">
        <f t="shared" si="2"/>
        <v>28336</v>
      </c>
      <c r="Q6" s="206">
        <f t="shared" si="2"/>
        <v>54021</v>
      </c>
      <c r="R6" s="206">
        <f t="shared" si="2"/>
        <v>20812</v>
      </c>
      <c r="S6" s="206">
        <f t="shared" si="2"/>
        <v>474</v>
      </c>
      <c r="T6" s="206">
        <f t="shared" si="2"/>
        <v>133006</v>
      </c>
      <c r="U6" s="206">
        <f t="shared" si="2"/>
        <v>45500</v>
      </c>
      <c r="V6" s="206">
        <f t="shared" si="2"/>
        <v>2254586</v>
      </c>
      <c r="W6" s="206">
        <f t="shared" si="2"/>
        <v>102200</v>
      </c>
      <c r="X6" s="206">
        <f t="shared" si="2"/>
        <v>5740</v>
      </c>
      <c r="Y6" s="206">
        <v>0</v>
      </c>
      <c r="Z6" s="206">
        <f t="shared" si="2"/>
        <v>80514</v>
      </c>
      <c r="AA6" s="206">
        <v>0</v>
      </c>
      <c r="AB6" s="206">
        <f t="shared" si="2"/>
        <v>8867</v>
      </c>
      <c r="AC6" s="206">
        <v>0</v>
      </c>
      <c r="AD6" s="206">
        <f t="shared" si="2"/>
        <v>13630</v>
      </c>
    </row>
    <row r="7" spans="1:47" s="172" customFormat="1" ht="12.75">
      <c r="A7" s="234" t="s">
        <v>20</v>
      </c>
      <c r="B7" s="234" t="str">
        <f t="shared" si="0"/>
        <v>020812_5</v>
      </c>
      <c r="C7" s="234" t="s">
        <v>117</v>
      </c>
      <c r="D7" s="234">
        <v>5</v>
      </c>
      <c r="E7" s="234" t="s">
        <v>310</v>
      </c>
      <c r="F7" s="235">
        <v>13247</v>
      </c>
      <c r="G7" s="206">
        <v>400</v>
      </c>
      <c r="H7" s="206">
        <v>0</v>
      </c>
      <c r="I7" s="206">
        <v>0</v>
      </c>
      <c r="J7" s="206">
        <v>733</v>
      </c>
      <c r="K7" s="206">
        <v>9022</v>
      </c>
      <c r="L7" s="206">
        <v>0</v>
      </c>
      <c r="M7" s="206">
        <v>0</v>
      </c>
      <c r="N7" s="206">
        <v>0</v>
      </c>
      <c r="O7" s="206">
        <v>0</v>
      </c>
      <c r="P7" s="206">
        <v>879</v>
      </c>
      <c r="Q7" s="206">
        <v>0</v>
      </c>
      <c r="R7" s="206">
        <v>2213</v>
      </c>
      <c r="S7" s="206">
        <v>0</v>
      </c>
      <c r="T7" s="206">
        <v>0</v>
      </c>
      <c r="U7" s="206">
        <v>0</v>
      </c>
      <c r="V7" s="206">
        <v>0</v>
      </c>
      <c r="W7" s="206">
        <v>0</v>
      </c>
      <c r="X7" s="206">
        <v>0</v>
      </c>
      <c r="Y7" s="206">
        <v>0</v>
      </c>
      <c r="Z7" s="210">
        <v>0</v>
      </c>
      <c r="AA7" s="206">
        <v>0</v>
      </c>
      <c r="AB7" s="206">
        <v>0</v>
      </c>
      <c r="AC7" s="206">
        <v>0</v>
      </c>
      <c r="AD7" s="206">
        <v>0</v>
      </c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</row>
    <row r="8" spans="1:47" s="172" customFormat="1" ht="12.75">
      <c r="A8" s="234" t="s">
        <v>21</v>
      </c>
      <c r="B8" s="234" t="str">
        <f t="shared" si="0"/>
        <v>020812_5</v>
      </c>
      <c r="C8" s="234" t="s">
        <v>117</v>
      </c>
      <c r="D8" s="234">
        <v>5</v>
      </c>
      <c r="E8" s="234" t="s">
        <v>311</v>
      </c>
      <c r="F8" s="235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10">
        <v>0</v>
      </c>
      <c r="AA8" s="206">
        <v>0</v>
      </c>
      <c r="AB8" s="206">
        <v>0</v>
      </c>
      <c r="AC8" s="206">
        <v>0</v>
      </c>
      <c r="AD8" s="206">
        <v>0</v>
      </c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</row>
    <row r="9" spans="1:47" s="172" customFormat="1" ht="12.75">
      <c r="A9" s="234" t="s">
        <v>22</v>
      </c>
      <c r="B9" s="234" t="str">
        <f t="shared" si="0"/>
        <v>020812_5</v>
      </c>
      <c r="C9" s="234" t="s">
        <v>117</v>
      </c>
      <c r="D9" s="234">
        <v>5</v>
      </c>
      <c r="E9" s="234" t="s">
        <v>312</v>
      </c>
      <c r="F9" s="235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10">
        <v>0</v>
      </c>
      <c r="AA9" s="206">
        <v>0</v>
      </c>
      <c r="AB9" s="206">
        <v>0</v>
      </c>
      <c r="AC9" s="206">
        <v>0</v>
      </c>
      <c r="AD9" s="206">
        <v>0</v>
      </c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</row>
    <row r="10" spans="1:47" s="172" customFormat="1" ht="12.75">
      <c r="A10" s="234" t="s">
        <v>23</v>
      </c>
      <c r="B10" s="234" t="str">
        <f t="shared" si="0"/>
        <v>020812_5</v>
      </c>
      <c r="C10" s="234" t="s">
        <v>117</v>
      </c>
      <c r="D10" s="234">
        <v>5</v>
      </c>
      <c r="E10" s="234" t="s">
        <v>313</v>
      </c>
      <c r="F10" s="235">
        <v>99601</v>
      </c>
      <c r="G10" s="206">
        <v>87961</v>
      </c>
      <c r="H10" s="206">
        <v>0</v>
      </c>
      <c r="I10" s="206">
        <v>3900</v>
      </c>
      <c r="J10" s="206">
        <v>6300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540</v>
      </c>
      <c r="R10" s="206">
        <v>0</v>
      </c>
      <c r="S10" s="206">
        <v>0</v>
      </c>
      <c r="T10" s="206">
        <v>0</v>
      </c>
      <c r="U10" s="206">
        <v>0</v>
      </c>
      <c r="V10" s="206">
        <v>900</v>
      </c>
      <c r="W10" s="206">
        <v>0</v>
      </c>
      <c r="X10" s="206">
        <v>0</v>
      </c>
      <c r="Y10" s="206">
        <v>0</v>
      </c>
      <c r="Z10" s="210">
        <v>0</v>
      </c>
      <c r="AA10" s="206">
        <v>0</v>
      </c>
      <c r="AB10" s="206">
        <v>0</v>
      </c>
      <c r="AC10" s="206">
        <v>0</v>
      </c>
      <c r="AD10" s="206">
        <v>0</v>
      </c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</row>
    <row r="11" spans="1:30" s="171" customFormat="1" ht="22.5" customHeight="1">
      <c r="A11" s="296" t="s">
        <v>319</v>
      </c>
      <c r="B11" s="297"/>
      <c r="C11" s="297"/>
      <c r="D11" s="297"/>
      <c r="E11" s="298"/>
      <c r="F11" s="235">
        <f t="shared" si="1"/>
        <v>112848</v>
      </c>
      <c r="G11" s="206">
        <f>SUM(G7:G10)</f>
        <v>88361</v>
      </c>
      <c r="H11" s="206">
        <f aca="true" t="shared" si="3" ref="H11:AD11">SUM(H7:H10)</f>
        <v>0</v>
      </c>
      <c r="I11" s="206">
        <f t="shared" si="3"/>
        <v>3900</v>
      </c>
      <c r="J11" s="206">
        <f t="shared" si="3"/>
        <v>7033</v>
      </c>
      <c r="K11" s="206">
        <f t="shared" si="3"/>
        <v>9022</v>
      </c>
      <c r="L11" s="206">
        <f t="shared" si="3"/>
        <v>0</v>
      </c>
      <c r="M11" s="206">
        <f t="shared" si="3"/>
        <v>0</v>
      </c>
      <c r="N11" s="206">
        <f t="shared" si="3"/>
        <v>0</v>
      </c>
      <c r="O11" s="206">
        <f t="shared" si="3"/>
        <v>0</v>
      </c>
      <c r="P11" s="206">
        <f t="shared" si="3"/>
        <v>879</v>
      </c>
      <c r="Q11" s="206">
        <f t="shared" si="3"/>
        <v>540</v>
      </c>
      <c r="R11" s="206">
        <f t="shared" si="3"/>
        <v>2213</v>
      </c>
      <c r="S11" s="206">
        <f t="shared" si="3"/>
        <v>0</v>
      </c>
      <c r="T11" s="206">
        <f t="shared" si="3"/>
        <v>0</v>
      </c>
      <c r="U11" s="206">
        <f t="shared" si="3"/>
        <v>0</v>
      </c>
      <c r="V11" s="206">
        <f t="shared" si="3"/>
        <v>900</v>
      </c>
      <c r="W11" s="206">
        <f t="shared" si="3"/>
        <v>0</v>
      </c>
      <c r="X11" s="206">
        <f t="shared" si="3"/>
        <v>0</v>
      </c>
      <c r="Y11" s="206">
        <f t="shared" si="3"/>
        <v>0</v>
      </c>
      <c r="Z11" s="206">
        <f t="shared" si="3"/>
        <v>0</v>
      </c>
      <c r="AA11" s="206">
        <f t="shared" si="3"/>
        <v>0</v>
      </c>
      <c r="AB11" s="206">
        <f t="shared" si="3"/>
        <v>0</v>
      </c>
      <c r="AC11" s="206">
        <f t="shared" si="3"/>
        <v>0</v>
      </c>
      <c r="AD11" s="206">
        <f t="shared" si="3"/>
        <v>0</v>
      </c>
    </row>
    <row r="12" spans="1:47" s="172" customFormat="1" ht="12.75">
      <c r="A12" s="246"/>
      <c r="B12" s="236"/>
      <c r="C12" s="236"/>
      <c r="D12" s="236"/>
      <c r="E12" s="236"/>
      <c r="F12" s="235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47"/>
      <c r="S12" s="210"/>
      <c r="T12" s="211"/>
      <c r="U12" s="211"/>
      <c r="V12" s="211"/>
      <c r="W12" s="211"/>
      <c r="X12" s="211"/>
      <c r="Y12" s="211"/>
      <c r="Z12" s="211"/>
      <c r="AA12" s="206"/>
      <c r="AB12" s="206"/>
      <c r="AC12" s="206"/>
      <c r="AD12" s="206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</row>
    <row r="13" spans="1:47" s="172" customFormat="1" ht="12.75">
      <c r="A13" s="234" t="s">
        <v>17</v>
      </c>
      <c r="B13" s="234" t="s">
        <v>317</v>
      </c>
      <c r="C13" s="234" t="s">
        <v>118</v>
      </c>
      <c r="D13" s="234">
        <v>4</v>
      </c>
      <c r="E13" s="234" t="s">
        <v>307</v>
      </c>
      <c r="F13" s="235">
        <f t="shared" si="1"/>
        <v>1704437</v>
      </c>
      <c r="G13" s="206">
        <v>613115</v>
      </c>
      <c r="H13" s="206">
        <v>0</v>
      </c>
      <c r="I13" s="206">
        <v>45205</v>
      </c>
      <c r="J13" s="206">
        <v>391467</v>
      </c>
      <c r="K13" s="206">
        <v>4644</v>
      </c>
      <c r="L13" s="206">
        <v>420</v>
      </c>
      <c r="M13" s="206">
        <v>22623</v>
      </c>
      <c r="N13" s="206">
        <v>60223</v>
      </c>
      <c r="O13" s="206">
        <v>15640</v>
      </c>
      <c r="P13" s="206">
        <v>48130</v>
      </c>
      <c r="Q13" s="206">
        <v>107</v>
      </c>
      <c r="R13" s="206">
        <v>27097</v>
      </c>
      <c r="S13" s="206">
        <v>8544</v>
      </c>
      <c r="T13" s="206">
        <v>40611</v>
      </c>
      <c r="U13" s="206">
        <v>0</v>
      </c>
      <c r="V13" s="206">
        <v>411403</v>
      </c>
      <c r="W13" s="206">
        <v>0</v>
      </c>
      <c r="X13" s="206">
        <v>0</v>
      </c>
      <c r="Y13" s="206">
        <v>0</v>
      </c>
      <c r="Z13" s="210">
        <v>5746</v>
      </c>
      <c r="AA13" s="206">
        <v>0</v>
      </c>
      <c r="AB13" s="206">
        <v>847</v>
      </c>
      <c r="AC13" s="206">
        <v>8615</v>
      </c>
      <c r="AD13" s="206">
        <v>0</v>
      </c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</row>
    <row r="14" spans="1:47" s="172" customFormat="1" ht="12.75">
      <c r="A14" s="234" t="s">
        <v>18</v>
      </c>
      <c r="B14" s="234" t="s">
        <v>317</v>
      </c>
      <c r="C14" s="234" t="s">
        <v>118</v>
      </c>
      <c r="D14" s="234">
        <v>4</v>
      </c>
      <c r="E14" s="234" t="s">
        <v>308</v>
      </c>
      <c r="F14" s="235">
        <f t="shared" si="1"/>
        <v>207861</v>
      </c>
      <c r="G14" s="206">
        <v>0</v>
      </c>
      <c r="H14" s="206">
        <v>0</v>
      </c>
      <c r="I14" s="206">
        <v>0</v>
      </c>
      <c r="J14" s="206">
        <v>5708</v>
      </c>
      <c r="K14" s="206">
        <v>0</v>
      </c>
      <c r="L14" s="206">
        <v>0</v>
      </c>
      <c r="M14" s="206">
        <v>1480</v>
      </c>
      <c r="N14" s="206">
        <v>0</v>
      </c>
      <c r="O14" s="206">
        <v>7860</v>
      </c>
      <c r="P14" s="206">
        <v>2946</v>
      </c>
      <c r="Q14" s="206">
        <v>0</v>
      </c>
      <c r="R14" s="206">
        <v>0</v>
      </c>
      <c r="S14" s="206">
        <v>0</v>
      </c>
      <c r="T14" s="206">
        <v>110438</v>
      </c>
      <c r="U14" s="206">
        <v>0</v>
      </c>
      <c r="V14" s="206">
        <v>9049</v>
      </c>
      <c r="W14" s="206">
        <v>0</v>
      </c>
      <c r="X14" s="206">
        <v>0</v>
      </c>
      <c r="Y14" s="206">
        <v>0</v>
      </c>
      <c r="Z14" s="210">
        <v>0</v>
      </c>
      <c r="AA14" s="206">
        <v>0</v>
      </c>
      <c r="AB14" s="206">
        <v>0</v>
      </c>
      <c r="AC14" s="206">
        <v>70380</v>
      </c>
      <c r="AD14" s="206">
        <v>0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</row>
    <row r="15" spans="1:47" s="172" customFormat="1" ht="12.75">
      <c r="A15" s="234" t="s">
        <v>19</v>
      </c>
      <c r="B15" s="234" t="s">
        <v>317</v>
      </c>
      <c r="C15" s="234" t="s">
        <v>118</v>
      </c>
      <c r="D15" s="234">
        <v>4</v>
      </c>
      <c r="E15" s="234" t="s">
        <v>309</v>
      </c>
      <c r="F15" s="235">
        <f t="shared" si="1"/>
        <v>110978</v>
      </c>
      <c r="G15" s="206">
        <v>8328</v>
      </c>
      <c r="H15" s="206">
        <v>0</v>
      </c>
      <c r="I15" s="206">
        <v>0</v>
      </c>
      <c r="J15" s="206">
        <v>14229</v>
      </c>
      <c r="K15" s="206">
        <v>4145</v>
      </c>
      <c r="L15" s="206">
        <v>0</v>
      </c>
      <c r="M15" s="206">
        <v>118</v>
      </c>
      <c r="N15" s="206">
        <v>0</v>
      </c>
      <c r="O15" s="206">
        <v>0</v>
      </c>
      <c r="P15" s="206">
        <v>50729</v>
      </c>
      <c r="Q15" s="206">
        <v>2928</v>
      </c>
      <c r="R15" s="206">
        <v>3203</v>
      </c>
      <c r="S15" s="206">
        <v>0</v>
      </c>
      <c r="T15" s="206">
        <v>318</v>
      </c>
      <c r="U15" s="206">
        <v>0</v>
      </c>
      <c r="V15" s="206">
        <v>26897</v>
      </c>
      <c r="W15" s="206">
        <v>0</v>
      </c>
      <c r="X15" s="206">
        <v>0</v>
      </c>
      <c r="Y15" s="206">
        <v>0</v>
      </c>
      <c r="Z15" s="210">
        <v>0</v>
      </c>
      <c r="AA15" s="206">
        <v>0</v>
      </c>
      <c r="AB15" s="206">
        <v>83</v>
      </c>
      <c r="AC15" s="206">
        <v>0</v>
      </c>
      <c r="AD15" s="206">
        <v>0</v>
      </c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</row>
    <row r="16" spans="1:30" s="171" customFormat="1" ht="22.5" customHeight="1">
      <c r="A16" s="296" t="s">
        <v>319</v>
      </c>
      <c r="B16" s="297"/>
      <c r="C16" s="297"/>
      <c r="D16" s="297"/>
      <c r="E16" s="298"/>
      <c r="F16" s="235">
        <f t="shared" si="1"/>
        <v>2023276</v>
      </c>
      <c r="G16" s="206">
        <f>SUM(G13:G15)</f>
        <v>621443</v>
      </c>
      <c r="H16" s="206">
        <f aca="true" t="shared" si="4" ref="H16:AD16">SUM(H13:H15)</f>
        <v>0</v>
      </c>
      <c r="I16" s="206">
        <f t="shared" si="4"/>
        <v>45205</v>
      </c>
      <c r="J16" s="206">
        <f t="shared" si="4"/>
        <v>411404</v>
      </c>
      <c r="K16" s="206">
        <f t="shared" si="4"/>
        <v>8789</v>
      </c>
      <c r="L16" s="206">
        <f t="shared" si="4"/>
        <v>420</v>
      </c>
      <c r="M16" s="206">
        <f t="shared" si="4"/>
        <v>24221</v>
      </c>
      <c r="N16" s="206">
        <f t="shared" si="4"/>
        <v>60223</v>
      </c>
      <c r="O16" s="206">
        <f t="shared" si="4"/>
        <v>23500</v>
      </c>
      <c r="P16" s="206">
        <f t="shared" si="4"/>
        <v>101805</v>
      </c>
      <c r="Q16" s="206">
        <f t="shared" si="4"/>
        <v>3035</v>
      </c>
      <c r="R16" s="206">
        <f t="shared" si="4"/>
        <v>30300</v>
      </c>
      <c r="S16" s="206">
        <f t="shared" si="4"/>
        <v>8544</v>
      </c>
      <c r="T16" s="206">
        <f t="shared" si="4"/>
        <v>151367</v>
      </c>
      <c r="U16" s="206">
        <f t="shared" si="4"/>
        <v>0</v>
      </c>
      <c r="V16" s="206">
        <f t="shared" si="4"/>
        <v>447349</v>
      </c>
      <c r="W16" s="206">
        <f t="shared" si="4"/>
        <v>0</v>
      </c>
      <c r="X16" s="206">
        <f t="shared" si="4"/>
        <v>0</v>
      </c>
      <c r="Y16" s="206">
        <f t="shared" si="4"/>
        <v>0</v>
      </c>
      <c r="Z16" s="206">
        <f t="shared" si="4"/>
        <v>5746</v>
      </c>
      <c r="AA16" s="206">
        <f t="shared" si="4"/>
        <v>0</v>
      </c>
      <c r="AB16" s="206">
        <f t="shared" si="4"/>
        <v>930</v>
      </c>
      <c r="AC16" s="206">
        <f t="shared" si="4"/>
        <v>78995</v>
      </c>
      <c r="AD16" s="206">
        <f t="shared" si="4"/>
        <v>0</v>
      </c>
    </row>
    <row r="17" spans="1:47" s="172" customFormat="1" ht="12.75">
      <c r="A17" s="234" t="s">
        <v>20</v>
      </c>
      <c r="B17" s="234" t="s">
        <v>317</v>
      </c>
      <c r="C17" s="234" t="s">
        <v>118</v>
      </c>
      <c r="D17" s="234">
        <v>5</v>
      </c>
      <c r="E17" s="234" t="s">
        <v>310</v>
      </c>
      <c r="F17" s="235">
        <f t="shared" si="1"/>
        <v>59397</v>
      </c>
      <c r="G17" s="206">
        <v>1050</v>
      </c>
      <c r="H17" s="206">
        <v>0</v>
      </c>
      <c r="I17" s="206">
        <v>0</v>
      </c>
      <c r="J17" s="206">
        <v>1210</v>
      </c>
      <c r="K17" s="206">
        <v>565</v>
      </c>
      <c r="L17" s="206">
        <v>0</v>
      </c>
      <c r="M17" s="206">
        <v>398</v>
      </c>
      <c r="N17" s="206">
        <v>0</v>
      </c>
      <c r="O17" s="206">
        <v>0</v>
      </c>
      <c r="P17" s="206">
        <v>51662</v>
      </c>
      <c r="Q17" s="206">
        <v>0</v>
      </c>
      <c r="R17" s="206">
        <v>3995</v>
      </c>
      <c r="S17" s="206">
        <v>0</v>
      </c>
      <c r="T17" s="206">
        <v>517</v>
      </c>
      <c r="U17" s="206">
        <v>0</v>
      </c>
      <c r="V17" s="206">
        <v>0</v>
      </c>
      <c r="W17" s="206">
        <v>0</v>
      </c>
      <c r="X17" s="206">
        <v>0</v>
      </c>
      <c r="Y17" s="206">
        <v>0</v>
      </c>
      <c r="Z17" s="210">
        <v>0</v>
      </c>
      <c r="AA17" s="206">
        <v>0</v>
      </c>
      <c r="AB17" s="206">
        <v>0</v>
      </c>
      <c r="AC17" s="206">
        <v>0</v>
      </c>
      <c r="AD17" s="206">
        <v>0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</row>
    <row r="18" spans="1:47" s="172" customFormat="1" ht="12.75">
      <c r="A18" s="234" t="s">
        <v>21</v>
      </c>
      <c r="B18" s="234" t="s">
        <v>317</v>
      </c>
      <c r="C18" s="234" t="s">
        <v>118</v>
      </c>
      <c r="D18" s="234">
        <v>5</v>
      </c>
      <c r="E18" s="234" t="s">
        <v>311</v>
      </c>
      <c r="F18" s="235">
        <f t="shared" si="1"/>
        <v>697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697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6">
        <v>0</v>
      </c>
      <c r="Y18" s="206">
        <v>0</v>
      </c>
      <c r="Z18" s="206">
        <v>0</v>
      </c>
      <c r="AA18" s="206">
        <v>0</v>
      </c>
      <c r="AB18" s="206">
        <v>0</v>
      </c>
      <c r="AC18" s="206">
        <v>0</v>
      </c>
      <c r="AD18" s="206">
        <v>0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</row>
    <row r="19" spans="1:47" s="172" customFormat="1" ht="12.75">
      <c r="A19" s="234" t="s">
        <v>22</v>
      </c>
      <c r="B19" s="234" t="s">
        <v>317</v>
      </c>
      <c r="C19" s="234" t="s">
        <v>118</v>
      </c>
      <c r="D19" s="234">
        <v>5</v>
      </c>
      <c r="E19" s="234" t="s">
        <v>312</v>
      </c>
      <c r="F19" s="235">
        <f t="shared" si="1"/>
        <v>5816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5816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0</v>
      </c>
      <c r="AA19" s="206">
        <v>0</v>
      </c>
      <c r="AB19" s="206">
        <v>0</v>
      </c>
      <c r="AC19" s="206">
        <v>0</v>
      </c>
      <c r="AD19" s="206">
        <v>0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</row>
    <row r="20" spans="1:47" s="172" customFormat="1" ht="12.75">
      <c r="A20" s="234" t="s">
        <v>23</v>
      </c>
      <c r="B20" s="234" t="s">
        <v>317</v>
      </c>
      <c r="C20" s="234" t="s">
        <v>118</v>
      </c>
      <c r="D20" s="234">
        <v>5</v>
      </c>
      <c r="E20" s="234" t="s">
        <v>313</v>
      </c>
      <c r="F20" s="235">
        <f t="shared" si="1"/>
        <v>111497</v>
      </c>
      <c r="G20" s="206">
        <v>102436</v>
      </c>
      <c r="H20" s="206">
        <v>0</v>
      </c>
      <c r="I20" s="206">
        <v>0</v>
      </c>
      <c r="J20" s="206">
        <v>2500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2362</v>
      </c>
      <c r="Q20" s="206">
        <v>0</v>
      </c>
      <c r="R20" s="206">
        <v>0</v>
      </c>
      <c r="S20" s="206">
        <v>830</v>
      </c>
      <c r="T20" s="206">
        <v>3369</v>
      </c>
      <c r="U20" s="206">
        <v>0</v>
      </c>
      <c r="V20" s="206">
        <v>0</v>
      </c>
      <c r="W20" s="206">
        <v>0</v>
      </c>
      <c r="X20" s="206">
        <v>0</v>
      </c>
      <c r="Y20" s="206">
        <v>0</v>
      </c>
      <c r="Z20" s="206">
        <v>0</v>
      </c>
      <c r="AA20" s="206">
        <v>0</v>
      </c>
      <c r="AB20" s="206">
        <v>0</v>
      </c>
      <c r="AC20" s="206">
        <v>0</v>
      </c>
      <c r="AD20" s="206">
        <v>0</v>
      </c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</row>
    <row r="21" spans="1:30" s="171" customFormat="1" ht="23.25" customHeight="1">
      <c r="A21" s="296" t="s">
        <v>319</v>
      </c>
      <c r="B21" s="297"/>
      <c r="C21" s="297"/>
      <c r="D21" s="297"/>
      <c r="E21" s="298"/>
      <c r="F21" s="235">
        <f t="shared" si="1"/>
        <v>177407</v>
      </c>
      <c r="G21" s="206">
        <f>SUM(G17:G20)</f>
        <v>103486</v>
      </c>
      <c r="H21" s="206">
        <f aca="true" t="shared" si="5" ref="H21:AD21">SUM(H17:H20)</f>
        <v>0</v>
      </c>
      <c r="I21" s="206">
        <f t="shared" si="5"/>
        <v>0</v>
      </c>
      <c r="J21" s="206">
        <f t="shared" si="5"/>
        <v>3710</v>
      </c>
      <c r="K21" s="206">
        <f t="shared" si="5"/>
        <v>565</v>
      </c>
      <c r="L21" s="206">
        <f t="shared" si="5"/>
        <v>0</v>
      </c>
      <c r="M21" s="206">
        <f t="shared" si="5"/>
        <v>398</v>
      </c>
      <c r="N21" s="206">
        <f t="shared" si="5"/>
        <v>0</v>
      </c>
      <c r="O21" s="206">
        <f t="shared" si="5"/>
        <v>0</v>
      </c>
      <c r="P21" s="206">
        <f t="shared" si="5"/>
        <v>60537</v>
      </c>
      <c r="Q21" s="206">
        <f t="shared" si="5"/>
        <v>0</v>
      </c>
      <c r="R21" s="206">
        <f t="shared" si="5"/>
        <v>3995</v>
      </c>
      <c r="S21" s="206">
        <f t="shared" si="5"/>
        <v>830</v>
      </c>
      <c r="T21" s="206">
        <f t="shared" si="5"/>
        <v>3886</v>
      </c>
      <c r="U21" s="206">
        <f t="shared" si="5"/>
        <v>0</v>
      </c>
      <c r="V21" s="206">
        <f t="shared" si="5"/>
        <v>0</v>
      </c>
      <c r="W21" s="206">
        <f t="shared" si="5"/>
        <v>0</v>
      </c>
      <c r="X21" s="206">
        <f t="shared" si="5"/>
        <v>0</v>
      </c>
      <c r="Y21" s="206">
        <f t="shared" si="5"/>
        <v>0</v>
      </c>
      <c r="Z21" s="206">
        <f t="shared" si="5"/>
        <v>0</v>
      </c>
      <c r="AA21" s="206">
        <f t="shared" si="5"/>
        <v>0</v>
      </c>
      <c r="AB21" s="206">
        <f t="shared" si="5"/>
        <v>0</v>
      </c>
      <c r="AC21" s="206">
        <f t="shared" si="5"/>
        <v>0</v>
      </c>
      <c r="AD21" s="206">
        <f t="shared" si="5"/>
        <v>0</v>
      </c>
    </row>
    <row r="22" spans="1:30" s="173" customFormat="1" ht="36.75" customHeight="1">
      <c r="A22" s="293" t="s">
        <v>316</v>
      </c>
      <c r="B22" s="294"/>
      <c r="C22" s="294"/>
      <c r="D22" s="294"/>
      <c r="E22" s="295"/>
      <c r="F22" s="237">
        <f>F6+F11+F16+F21</f>
        <v>13776007</v>
      </c>
      <c r="G22" s="237">
        <f aca="true" t="shared" si="6" ref="G22:AD22">G6+G11+G16+G21</f>
        <v>4403559</v>
      </c>
      <c r="H22" s="237">
        <f t="shared" si="6"/>
        <v>12927</v>
      </c>
      <c r="I22" s="237">
        <f>I6+I11+I16+I21</f>
        <v>1173607</v>
      </c>
      <c r="J22" s="237">
        <f>J6+J11+J16+J21</f>
        <v>3184504</v>
      </c>
      <c r="K22" s="237">
        <f>K6+K11+K16+K21</f>
        <v>228692</v>
      </c>
      <c r="L22" s="237">
        <f>L6+L11+L16+L21</f>
        <v>504</v>
      </c>
      <c r="M22" s="237">
        <f>M6+M11+M16+M21</f>
        <v>238798</v>
      </c>
      <c r="N22" s="237">
        <f t="shared" si="6"/>
        <v>818687</v>
      </c>
      <c r="O22" s="237">
        <f t="shared" si="6"/>
        <v>65192</v>
      </c>
      <c r="P22" s="237">
        <f t="shared" si="6"/>
        <v>191557</v>
      </c>
      <c r="Q22" s="237">
        <f t="shared" si="6"/>
        <v>57596</v>
      </c>
      <c r="R22" s="237">
        <f t="shared" si="6"/>
        <v>57320</v>
      </c>
      <c r="S22" s="237">
        <f t="shared" si="6"/>
        <v>9848</v>
      </c>
      <c r="T22" s="237">
        <f t="shared" si="6"/>
        <v>288259</v>
      </c>
      <c r="U22" s="237">
        <f t="shared" si="6"/>
        <v>45500</v>
      </c>
      <c r="V22" s="237">
        <f t="shared" si="6"/>
        <v>2702835</v>
      </c>
      <c r="W22" s="237">
        <f t="shared" si="6"/>
        <v>102200</v>
      </c>
      <c r="X22" s="237">
        <f t="shared" si="6"/>
        <v>5740</v>
      </c>
      <c r="Y22" s="237">
        <f t="shared" si="6"/>
        <v>0</v>
      </c>
      <c r="Z22" s="237">
        <f t="shared" si="6"/>
        <v>86260</v>
      </c>
      <c r="AA22" s="237">
        <f t="shared" si="6"/>
        <v>0</v>
      </c>
      <c r="AB22" s="237">
        <f t="shared" si="6"/>
        <v>9797</v>
      </c>
      <c r="AC22" s="237">
        <f t="shared" si="6"/>
        <v>78995</v>
      </c>
      <c r="AD22" s="237">
        <f t="shared" si="6"/>
        <v>13630</v>
      </c>
    </row>
    <row r="23" spans="1:47" s="239" customFormat="1" ht="23.25" customHeight="1">
      <c r="A23" s="300" t="s">
        <v>335</v>
      </c>
      <c r="B23" s="301"/>
      <c r="C23" s="301"/>
      <c r="D23" s="301"/>
      <c r="E23" s="301"/>
      <c r="F23" s="302"/>
      <c r="G23" s="299">
        <f>G22+H22+I22+J22+K22+L22+M22</f>
        <v>9242591</v>
      </c>
      <c r="H23" s="299"/>
      <c r="I23" s="299"/>
      <c r="J23" s="299"/>
      <c r="K23" s="299"/>
      <c r="L23" s="299"/>
      <c r="M23" s="299"/>
      <c r="N23" s="300">
        <f>N22+O22</f>
        <v>883879</v>
      </c>
      <c r="O23" s="302"/>
      <c r="P23" s="300">
        <f>P22+Q22+R22+S22+T22+U22+V22+W22+X22</f>
        <v>3460855</v>
      </c>
      <c r="Q23" s="301"/>
      <c r="R23" s="301"/>
      <c r="S23" s="301"/>
      <c r="T23" s="301"/>
      <c r="U23" s="301"/>
      <c r="V23" s="301"/>
      <c r="W23" s="301"/>
      <c r="X23" s="302"/>
      <c r="Y23" s="240">
        <f>Y22</f>
        <v>0</v>
      </c>
      <c r="Z23" s="240">
        <f>Z22</f>
        <v>86260</v>
      </c>
      <c r="AA23" s="299">
        <f>AA22+AB22+AC22</f>
        <v>88792</v>
      </c>
      <c r="AB23" s="299"/>
      <c r="AC23" s="299"/>
      <c r="AD23" s="240">
        <f>AD22</f>
        <v>13630</v>
      </c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</row>
    <row r="24" spans="1:47" s="242" customFormat="1" ht="23.2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</row>
    <row r="25" spans="1:47" s="220" customFormat="1" ht="12.75">
      <c r="A25" s="216"/>
      <c r="B25" s="216"/>
      <c r="C25" s="216"/>
      <c r="D25" s="216"/>
      <c r="E25" s="216"/>
      <c r="F25" s="217"/>
      <c r="G25" s="243" t="s">
        <v>331</v>
      </c>
      <c r="H25" s="218"/>
      <c r="I25" s="218"/>
      <c r="J25" s="218"/>
      <c r="K25" s="216"/>
      <c r="L25" s="216"/>
      <c r="M25" s="216"/>
      <c r="N25" s="216"/>
      <c r="O25" s="216"/>
      <c r="P25" s="217"/>
      <c r="Q25" s="217"/>
      <c r="R25" s="218"/>
      <c r="S25" s="218"/>
      <c r="T25" s="218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</row>
    <row r="26" spans="1:47" s="220" customFormat="1" ht="12.75">
      <c r="A26" s="216"/>
      <c r="B26" s="216"/>
      <c r="C26" s="216"/>
      <c r="D26" s="216"/>
      <c r="E26" s="216"/>
      <c r="F26" s="217"/>
      <c r="G26" s="244" t="s">
        <v>336</v>
      </c>
      <c r="H26" s="244"/>
      <c r="I26" s="245"/>
      <c r="J26" s="245"/>
      <c r="K26" s="216"/>
      <c r="L26" s="216"/>
      <c r="M26" s="216"/>
      <c r="N26" s="216"/>
      <c r="O26" s="216"/>
      <c r="P26" s="217"/>
      <c r="Q26" s="217"/>
      <c r="R26" s="218"/>
      <c r="S26" s="218"/>
      <c r="T26" s="218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</row>
    <row r="27" spans="1:47" s="225" customFormat="1" ht="12.75">
      <c r="A27" s="221"/>
      <c r="B27" s="222"/>
      <c r="C27" s="222"/>
      <c r="D27" s="222"/>
      <c r="E27" s="222"/>
      <c r="F27" s="222"/>
      <c r="G27" s="260" t="s">
        <v>307</v>
      </c>
      <c r="H27" s="261" t="s">
        <v>324</v>
      </c>
      <c r="I27" s="261"/>
      <c r="J27" s="261"/>
      <c r="K27" s="262"/>
      <c r="L27" s="261"/>
      <c r="M27" s="261"/>
      <c r="N27" s="261"/>
      <c r="O27" s="222"/>
      <c r="P27" s="222"/>
      <c r="Q27" s="222"/>
      <c r="R27" s="222"/>
      <c r="S27" s="222"/>
      <c r="T27" s="222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</row>
    <row r="28" spans="1:47" s="225" customFormat="1" ht="12.75">
      <c r="A28" s="221"/>
      <c r="B28" s="222"/>
      <c r="C28" s="222"/>
      <c r="D28" s="222"/>
      <c r="E28" s="222"/>
      <c r="F28" s="222"/>
      <c r="G28" s="260" t="s">
        <v>308</v>
      </c>
      <c r="H28" s="261" t="s">
        <v>325</v>
      </c>
      <c r="I28" s="261"/>
      <c r="J28" s="261"/>
      <c r="K28" s="262"/>
      <c r="L28" s="261"/>
      <c r="M28" s="261"/>
      <c r="N28" s="261"/>
      <c r="O28" s="222"/>
      <c r="P28" s="222"/>
      <c r="Q28" s="222"/>
      <c r="R28" s="222"/>
      <c r="S28" s="222"/>
      <c r="T28" s="222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</row>
    <row r="29" spans="1:47" s="225" customFormat="1" ht="12.75">
      <c r="A29" s="221"/>
      <c r="B29" s="222"/>
      <c r="C29" s="222"/>
      <c r="D29" s="222"/>
      <c r="E29" s="222"/>
      <c r="F29" s="222"/>
      <c r="G29" s="260" t="s">
        <v>309</v>
      </c>
      <c r="H29" s="261" t="s">
        <v>326</v>
      </c>
      <c r="I29" s="261"/>
      <c r="J29" s="261"/>
      <c r="K29" s="262"/>
      <c r="L29" s="261"/>
      <c r="M29" s="261"/>
      <c r="N29" s="261"/>
      <c r="O29" s="222"/>
      <c r="P29" s="222"/>
      <c r="Q29" s="222"/>
      <c r="R29" s="222"/>
      <c r="S29" s="222"/>
      <c r="T29" s="222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</row>
    <row r="30" spans="1:47" s="225" customFormat="1" ht="12.75">
      <c r="A30" s="221"/>
      <c r="B30" s="222"/>
      <c r="C30" s="222"/>
      <c r="D30" s="222"/>
      <c r="E30" s="222"/>
      <c r="F30" s="222"/>
      <c r="G30" s="260" t="s">
        <v>310</v>
      </c>
      <c r="H30" s="261" t="s">
        <v>327</v>
      </c>
      <c r="I30" s="261"/>
      <c r="J30" s="261"/>
      <c r="K30" s="262"/>
      <c r="L30" s="261"/>
      <c r="M30" s="261"/>
      <c r="N30" s="261"/>
      <c r="O30" s="222"/>
      <c r="P30" s="222"/>
      <c r="Q30" s="222"/>
      <c r="R30" s="222"/>
      <c r="S30" s="222"/>
      <c r="T30" s="222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</row>
    <row r="31" spans="1:47" s="225" customFormat="1" ht="12.75">
      <c r="A31" s="221"/>
      <c r="B31" s="222"/>
      <c r="C31" s="222"/>
      <c r="D31" s="222"/>
      <c r="E31" s="222"/>
      <c r="F31" s="222"/>
      <c r="G31" s="260" t="s">
        <v>311</v>
      </c>
      <c r="H31" s="261" t="s">
        <v>328</v>
      </c>
      <c r="I31" s="261"/>
      <c r="J31" s="261"/>
      <c r="K31" s="262"/>
      <c r="L31" s="261"/>
      <c r="M31" s="261"/>
      <c r="N31" s="261"/>
      <c r="O31" s="222"/>
      <c r="P31" s="222"/>
      <c r="Q31" s="222"/>
      <c r="R31" s="222"/>
      <c r="S31" s="222"/>
      <c r="T31" s="222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</row>
    <row r="32" spans="1:47" s="225" customFormat="1" ht="12.75">
      <c r="A32" s="221"/>
      <c r="B32" s="222"/>
      <c r="C32" s="222"/>
      <c r="D32" s="222"/>
      <c r="E32" s="222"/>
      <c r="F32" s="222"/>
      <c r="G32" s="260" t="s">
        <v>312</v>
      </c>
      <c r="H32" s="261" t="s">
        <v>329</v>
      </c>
      <c r="I32" s="261"/>
      <c r="J32" s="261"/>
      <c r="K32" s="262"/>
      <c r="L32" s="261"/>
      <c r="M32" s="261"/>
      <c r="N32" s="261"/>
      <c r="O32" s="222"/>
      <c r="P32" s="222"/>
      <c r="Q32" s="222"/>
      <c r="R32" s="222"/>
      <c r="S32" s="222"/>
      <c r="T32" s="222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</row>
    <row r="33" spans="1:47" s="225" customFormat="1" ht="12.75">
      <c r="A33" s="221"/>
      <c r="B33" s="222"/>
      <c r="C33" s="222"/>
      <c r="D33" s="222"/>
      <c r="E33" s="222"/>
      <c r="F33" s="222"/>
      <c r="G33" s="260" t="s">
        <v>313</v>
      </c>
      <c r="H33" s="261" t="s">
        <v>330</v>
      </c>
      <c r="I33" s="261"/>
      <c r="J33" s="261"/>
      <c r="K33" s="262"/>
      <c r="L33" s="261"/>
      <c r="M33" s="261"/>
      <c r="N33" s="261"/>
      <c r="O33" s="222"/>
      <c r="P33" s="222"/>
      <c r="Q33" s="222"/>
      <c r="R33" s="222"/>
      <c r="S33" s="222"/>
      <c r="T33" s="222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</row>
    <row r="34" spans="1:47" s="156" customFormat="1" ht="11.25">
      <c r="A34" s="160"/>
      <c r="B34" s="160"/>
      <c r="C34" s="160"/>
      <c r="D34" s="160"/>
      <c r="E34" s="160"/>
      <c r="F34" s="212"/>
      <c r="G34" s="160"/>
      <c r="H34" s="213"/>
      <c r="I34" s="213"/>
      <c r="J34" s="213"/>
      <c r="K34" s="160"/>
      <c r="L34" s="160"/>
      <c r="M34" s="160"/>
      <c r="N34" s="160"/>
      <c r="O34" s="160"/>
      <c r="P34" s="212"/>
      <c r="Q34" s="212"/>
      <c r="R34" s="213"/>
      <c r="S34" s="213"/>
      <c r="T34" s="213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</row>
    <row r="35" spans="1:47" s="156" customFormat="1" ht="11.25">
      <c r="A35" s="160"/>
      <c r="B35" s="160"/>
      <c r="C35" s="160"/>
      <c r="D35" s="160"/>
      <c r="E35" s="160"/>
      <c r="F35" s="212"/>
      <c r="G35" s="212"/>
      <c r="H35" s="213"/>
      <c r="I35" s="213"/>
      <c r="J35" s="213"/>
      <c r="K35" s="213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</row>
    <row r="36" spans="1:47" s="156" customFormat="1" ht="11.25">
      <c r="A36" s="160"/>
      <c r="B36" s="160"/>
      <c r="C36" s="160"/>
      <c r="D36" s="160"/>
      <c r="E36" s="160"/>
      <c r="F36" s="212"/>
      <c r="G36" s="212"/>
      <c r="H36" s="213"/>
      <c r="I36" s="213"/>
      <c r="J36" s="213"/>
      <c r="K36" s="213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</row>
    <row r="37" spans="1:47" s="156" customFormat="1" ht="11.25">
      <c r="A37" s="160"/>
      <c r="B37" s="160"/>
      <c r="C37" s="160"/>
      <c r="D37" s="160"/>
      <c r="E37" s="160"/>
      <c r="F37" s="212"/>
      <c r="G37" s="212"/>
      <c r="H37" s="213"/>
      <c r="I37" s="213"/>
      <c r="J37" s="213"/>
      <c r="K37" s="213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</row>
    <row r="38" spans="1:47" s="156" customFormat="1" ht="11.25">
      <c r="A38" s="160"/>
      <c r="B38" s="160"/>
      <c r="C38" s="160"/>
      <c r="D38" s="160"/>
      <c r="E38" s="160"/>
      <c r="F38" s="212"/>
      <c r="G38" s="212"/>
      <c r="H38" s="213"/>
      <c r="I38" s="213"/>
      <c r="J38" s="213"/>
      <c r="K38" s="213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</row>
    <row r="39" spans="1:47" s="156" customFormat="1" ht="11.25">
      <c r="A39" s="160"/>
      <c r="B39" s="160"/>
      <c r="C39" s="160"/>
      <c r="D39" s="160"/>
      <c r="E39" s="160"/>
      <c r="F39" s="212"/>
      <c r="G39" s="212"/>
      <c r="H39" s="213"/>
      <c r="I39" s="213"/>
      <c r="J39" s="213"/>
      <c r="K39" s="213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</row>
    <row r="40" spans="1:47" s="156" customFormat="1" ht="11.25">
      <c r="A40" s="160"/>
      <c r="B40" s="160"/>
      <c r="C40" s="160"/>
      <c r="D40" s="160"/>
      <c r="E40" s="160"/>
      <c r="F40" s="212"/>
      <c r="G40" s="212"/>
      <c r="H40" s="213"/>
      <c r="I40" s="213"/>
      <c r="J40" s="213"/>
      <c r="K40" s="213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</row>
    <row r="41" spans="1:47" s="156" customFormat="1" ht="11.25">
      <c r="A41" s="160"/>
      <c r="B41" s="160"/>
      <c r="C41" s="160"/>
      <c r="D41" s="160"/>
      <c r="E41" s="160"/>
      <c r="F41" s="212"/>
      <c r="G41" s="212"/>
      <c r="H41" s="213"/>
      <c r="I41" s="213"/>
      <c r="J41" s="213"/>
      <c r="K41" s="213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</row>
    <row r="42" spans="1:47" s="156" customFormat="1" ht="11.25">
      <c r="A42" s="160"/>
      <c r="B42" s="160"/>
      <c r="C42" s="160"/>
      <c r="D42" s="160"/>
      <c r="E42" s="160"/>
      <c r="F42" s="212"/>
      <c r="G42" s="212"/>
      <c r="H42" s="213"/>
      <c r="I42" s="213"/>
      <c r="J42" s="213"/>
      <c r="K42" s="213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</row>
  </sheetData>
  <sheetProtection password="D933" sheet="1" objects="1" scenarios="1"/>
  <mergeCells count="15">
    <mergeCell ref="AA23:AC23"/>
    <mergeCell ref="A23:F23"/>
    <mergeCell ref="AA1:AC1"/>
    <mergeCell ref="B1:F1"/>
    <mergeCell ref="N1:O1"/>
    <mergeCell ref="P1:X1"/>
    <mergeCell ref="G1:M1"/>
    <mergeCell ref="G23:M23"/>
    <mergeCell ref="N23:O23"/>
    <mergeCell ref="P23:X23"/>
    <mergeCell ref="A22:E22"/>
    <mergeCell ref="A6:E6"/>
    <mergeCell ref="A11:E11"/>
    <mergeCell ref="A16:E16"/>
    <mergeCell ref="A21:E21"/>
  </mergeCells>
  <printOptions/>
  <pageMargins left="0.75" right="0.75" top="1" bottom="1" header="0.5" footer="0.5"/>
  <pageSetup horizontalDpi="300" verticalDpi="300" orientation="landscape" paperSize="8" r:id="rId1"/>
  <headerFooter alignWithMargins="0">
    <oddHeader>&amp;L&amp;"Bookman Old Style,Normalny"Tabela nr 2. &amp;"Bookman Old Style,Kursywa"Tabelaryczne zestawienie powierzchni tworzących zasób mienia gminnego, z rozróżnieniem na poszczególne grupy i podgrupy rejestrowe [m. kw.]</oddHeader>
    <oddFooter>&amp;C&amp;"Bookman Old Style,Normalny"Referat Geodezji i Gospodarki Nieruchomościami, sporządziła: Sylwia Wójtowicz, stan na 30.06.2005r. &amp;R&amp;"Bookman Old Style,Normalny"&amp;P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5" sqref="C5:F5"/>
    </sheetView>
  </sheetViews>
  <sheetFormatPr defaultColWidth="9.140625" defaultRowHeight="12.75"/>
  <cols>
    <col min="2" max="2" width="36.7109375" style="0" customWidth="1"/>
    <col min="3" max="3" width="12.421875" style="256" customWidth="1"/>
    <col min="4" max="4" width="12.8515625" style="256" customWidth="1"/>
    <col min="5" max="5" width="11.7109375" style="0" customWidth="1"/>
    <col min="6" max="6" width="17.421875" style="0" customWidth="1"/>
    <col min="7" max="7" width="15.57421875" style="0" customWidth="1"/>
    <col min="9" max="9" width="13.140625" style="0" customWidth="1"/>
  </cols>
  <sheetData>
    <row r="1" spans="1:10" ht="15">
      <c r="A1" s="309" t="s">
        <v>337</v>
      </c>
      <c r="B1" s="309"/>
      <c r="C1" s="309"/>
      <c r="D1" s="309"/>
      <c r="E1" s="309"/>
      <c r="F1" s="309"/>
      <c r="G1" s="309"/>
      <c r="H1" s="248"/>
      <c r="I1" s="249"/>
      <c r="J1" s="248"/>
    </row>
    <row r="2" spans="1:10" ht="15">
      <c r="A2" s="310" t="s">
        <v>322</v>
      </c>
      <c r="B2" s="310" t="s">
        <v>338</v>
      </c>
      <c r="C2" s="311" t="s">
        <v>361</v>
      </c>
      <c r="D2" s="311"/>
      <c r="E2" s="308" t="s">
        <v>339</v>
      </c>
      <c r="F2" s="312" t="s">
        <v>340</v>
      </c>
      <c r="G2" s="312"/>
      <c r="H2" s="312"/>
      <c r="I2" s="312"/>
      <c r="J2" s="312"/>
    </row>
    <row r="3" spans="1:10" s="259" customFormat="1" ht="90">
      <c r="A3" s="310"/>
      <c r="B3" s="310"/>
      <c r="C3" s="258" t="s">
        <v>362</v>
      </c>
      <c r="D3" s="258" t="s">
        <v>363</v>
      </c>
      <c r="E3" s="308"/>
      <c r="F3" s="258" t="s">
        <v>341</v>
      </c>
      <c r="G3" s="258" t="s">
        <v>342</v>
      </c>
      <c r="H3" s="258" t="s">
        <v>343</v>
      </c>
      <c r="I3" s="258" t="s">
        <v>344</v>
      </c>
      <c r="J3" s="258" t="s">
        <v>345</v>
      </c>
    </row>
    <row r="4" spans="1:10" ht="15">
      <c r="A4" s="308">
        <v>1</v>
      </c>
      <c r="B4" s="251" t="s">
        <v>346</v>
      </c>
      <c r="C4" s="255">
        <f>'tabela nr 2'!F22/1000</f>
        <v>13776.007</v>
      </c>
      <c r="D4" s="255">
        <v>13774</v>
      </c>
      <c r="E4" s="255"/>
      <c r="F4" s="255"/>
      <c r="G4" s="255"/>
      <c r="H4" s="255"/>
      <c r="I4" s="257"/>
      <c r="J4" s="255"/>
    </row>
    <row r="5" spans="1:10" ht="15">
      <c r="A5" s="308"/>
      <c r="B5" s="252" t="s">
        <v>357</v>
      </c>
      <c r="C5" s="255"/>
      <c r="D5" s="255"/>
      <c r="E5" s="255"/>
      <c r="F5" s="255"/>
      <c r="G5" s="255"/>
      <c r="H5" s="255"/>
      <c r="I5" s="257"/>
      <c r="J5" s="255"/>
    </row>
    <row r="6" spans="1:10" ht="15">
      <c r="A6" s="308"/>
      <c r="B6" s="252" t="s">
        <v>347</v>
      </c>
      <c r="C6" s="255">
        <f>('tabela nr 2'!P22+'tabela nr 2'!Q22+'tabela nr 2'!R22+'tabela nr 2'!T22)/1000</f>
        <v>594.732</v>
      </c>
      <c r="D6" s="255">
        <v>595</v>
      </c>
      <c r="E6" s="255"/>
      <c r="F6" s="255"/>
      <c r="G6" s="255"/>
      <c r="H6" s="255"/>
      <c r="I6" s="257"/>
      <c r="J6" s="255"/>
    </row>
    <row r="7" spans="1:10" ht="15">
      <c r="A7" s="308"/>
      <c r="B7" s="252" t="s">
        <v>358</v>
      </c>
      <c r="C7" s="255">
        <f>'tabela nr 2'!T22/1000</f>
        <v>288.259</v>
      </c>
      <c r="D7" s="255">
        <v>288</v>
      </c>
      <c r="E7" s="255"/>
      <c r="F7" s="255"/>
      <c r="G7" s="255"/>
      <c r="H7" s="255"/>
      <c r="I7" s="257"/>
      <c r="J7" s="255"/>
    </row>
    <row r="8" spans="1:10" ht="15">
      <c r="A8" s="308"/>
      <c r="B8" s="252" t="s">
        <v>348</v>
      </c>
      <c r="C8" s="255">
        <f>C4-C6-C7</f>
        <v>12893.016</v>
      </c>
      <c r="D8" s="255">
        <f>D4-D6-D7-D5</f>
        <v>12891</v>
      </c>
      <c r="E8" s="255"/>
      <c r="F8" s="255"/>
      <c r="G8" s="255"/>
      <c r="H8" s="255"/>
      <c r="I8" s="257"/>
      <c r="J8" s="255"/>
    </row>
    <row r="9" spans="1:10" ht="15">
      <c r="A9" s="250">
        <v>2</v>
      </c>
      <c r="B9" s="253" t="s">
        <v>349</v>
      </c>
      <c r="C9" s="255">
        <f>'tabela nr 2'!N22/1000</f>
        <v>818.687</v>
      </c>
      <c r="D9" s="255">
        <f>C9</f>
        <v>818.687</v>
      </c>
      <c r="E9" s="255"/>
      <c r="F9" s="255"/>
      <c r="G9" s="255"/>
      <c r="H9" s="255"/>
      <c r="I9" s="257"/>
      <c r="J9" s="255"/>
    </row>
    <row r="10" spans="1:10" ht="15">
      <c r="A10" s="250">
        <v>3</v>
      </c>
      <c r="B10" s="253" t="s">
        <v>350</v>
      </c>
      <c r="C10" s="255">
        <v>0</v>
      </c>
      <c r="D10" s="255">
        <f>C10</f>
        <v>0</v>
      </c>
      <c r="E10" s="255"/>
      <c r="F10" s="255"/>
      <c r="G10" s="255"/>
      <c r="H10" s="255"/>
      <c r="I10" s="257"/>
      <c r="J10" s="255"/>
    </row>
    <row r="11" spans="1:10" s="265" customFormat="1" ht="12.75">
      <c r="A11" s="308">
        <v>4</v>
      </c>
      <c r="B11" s="253" t="s">
        <v>351</v>
      </c>
      <c r="C11" s="263">
        <f>SUM(C12:C15)</f>
        <v>180</v>
      </c>
      <c r="D11" s="263">
        <f>SUM(D12:D15)</f>
        <v>181</v>
      </c>
      <c r="E11" s="263"/>
      <c r="F11" s="263"/>
      <c r="G11" s="263"/>
      <c r="H11" s="263"/>
      <c r="I11" s="264"/>
      <c r="J11" s="263"/>
    </row>
    <row r="12" spans="1:10" ht="15">
      <c r="A12" s="308"/>
      <c r="B12" s="252" t="s">
        <v>352</v>
      </c>
      <c r="C12" s="255">
        <v>170</v>
      </c>
      <c r="D12" s="255">
        <v>171</v>
      </c>
      <c r="E12" s="255"/>
      <c r="F12" s="255"/>
      <c r="G12" s="255"/>
      <c r="H12" s="255"/>
      <c r="I12" s="257"/>
      <c r="J12" s="255"/>
    </row>
    <row r="13" spans="1:10" ht="15">
      <c r="A13" s="308"/>
      <c r="B13" s="252" t="s">
        <v>353</v>
      </c>
      <c r="C13" s="255">
        <v>9</v>
      </c>
      <c r="D13" s="255">
        <v>9</v>
      </c>
      <c r="E13" s="255"/>
      <c r="F13" s="255"/>
      <c r="G13" s="255"/>
      <c r="H13" s="255"/>
      <c r="I13" s="257"/>
      <c r="J13" s="255"/>
    </row>
    <row r="14" spans="1:10" ht="15">
      <c r="A14" s="308"/>
      <c r="B14" s="252" t="s">
        <v>354</v>
      </c>
      <c r="C14" s="255">
        <v>1</v>
      </c>
      <c r="D14" s="255">
        <v>1</v>
      </c>
      <c r="E14" s="255"/>
      <c r="F14" s="255"/>
      <c r="G14" s="255"/>
      <c r="H14" s="255"/>
      <c r="I14" s="257"/>
      <c r="J14" s="255"/>
    </row>
    <row r="15" spans="1:10" ht="15">
      <c r="A15" s="308"/>
      <c r="B15" s="252" t="s">
        <v>355</v>
      </c>
      <c r="C15" s="255">
        <v>0</v>
      </c>
      <c r="D15" s="255">
        <v>0</v>
      </c>
      <c r="E15" s="255"/>
      <c r="F15" s="255"/>
      <c r="G15" s="255"/>
      <c r="H15" s="255"/>
      <c r="I15" s="257"/>
      <c r="J15" s="255"/>
    </row>
    <row r="16" spans="1:10" ht="15">
      <c r="A16" s="308"/>
      <c r="B16" s="254" t="s">
        <v>356</v>
      </c>
      <c r="C16" s="255">
        <v>641</v>
      </c>
      <c r="D16" s="255">
        <v>659</v>
      </c>
      <c r="E16" s="255"/>
      <c r="F16" s="255"/>
      <c r="G16" s="255"/>
      <c r="H16" s="255"/>
      <c r="I16" s="257"/>
      <c r="J16" s="255"/>
    </row>
    <row r="17" spans="1:10" ht="15">
      <c r="A17" s="308"/>
      <c r="B17" s="254" t="s">
        <v>360</v>
      </c>
      <c r="C17" s="255">
        <v>25</v>
      </c>
      <c r="D17" s="255">
        <v>26</v>
      </c>
      <c r="E17" s="255"/>
      <c r="F17" s="255"/>
      <c r="G17" s="255"/>
      <c r="H17" s="255"/>
      <c r="I17" s="257"/>
      <c r="J17" s="255"/>
    </row>
  </sheetData>
  <mergeCells count="8">
    <mergeCell ref="A4:A8"/>
    <mergeCell ref="A11:A17"/>
    <mergeCell ref="A1:G1"/>
    <mergeCell ref="A2:A3"/>
    <mergeCell ref="B2:B3"/>
    <mergeCell ref="C2:D2"/>
    <mergeCell ref="E2:E3"/>
    <mergeCell ref="F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</dc:creator>
  <cp:keywords/>
  <dc:description/>
  <cp:lastModifiedBy>Parter</cp:lastModifiedBy>
  <cp:lastPrinted>2005-09-28T12:23:43Z</cp:lastPrinted>
  <dcterms:created xsi:type="dcterms:W3CDTF">2004-10-21T12:31:35Z</dcterms:created>
  <dcterms:modified xsi:type="dcterms:W3CDTF">2005-11-18T13:38:31Z</dcterms:modified>
  <cp:category/>
  <cp:version/>
  <cp:contentType/>
  <cp:contentStatus/>
</cp:coreProperties>
</file>